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avarna0.sharepoint.com/sites/veden/Sdilene dokumenty/General/42_maturity/2026/jaro/zadání a řešení/"/>
    </mc:Choice>
  </mc:AlternateContent>
  <xr:revisionPtr revIDLastSave="319" documentId="11_B64A9642B9C21391690DD46E21CC0A5291F1458E" xr6:coauthVersionLast="47" xr6:coauthVersionMax="47" xr10:uidLastSave="{BD82E54F-DDE0-4903-BC6A-85271AE9BDFC}"/>
  <workbookProtection workbookAlgorithmName="SHA-512" workbookHashValue="QVAZDVs+TuhZPB3/BuSBWQxggmh2lIlYiSudAQLcXUKwR5mfVdbCZfmVsO46CCLa9OG4ueLFK7Ua8gq8/J7X9A==" workbookSaltValue="Z1rWDF0UgV5Oe6G+Fv5dHA==" workbookSpinCount="100000" lockStructure="1"/>
  <bookViews>
    <workbookView xWindow="-36000" yWindow="-10320" windowWidth="23970" windowHeight="17370" xr2:uid="{00000000-000D-0000-FFFF-FFFF00000000}"/>
  </bookViews>
  <sheets>
    <sheet name="seznam žáka" sheetId="15" r:id="rId1"/>
    <sheet name="seznamy" sheetId="14" r:id="rId2"/>
  </sheets>
  <definedNames>
    <definedName name="_xlnm.Print_Area" localSheetId="0">'seznam žáka'!$A$1:$C$49</definedName>
    <definedName name="_xlnm.Print_Area" localSheetId="1">seznamy!$A$3:$D$95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5" l="1"/>
  <c r="J14" i="15"/>
  <c r="K14" i="15"/>
  <c r="I15" i="15"/>
  <c r="J15" i="15"/>
  <c r="K15" i="15"/>
  <c r="I16" i="15"/>
  <c r="J16" i="15"/>
  <c r="K16" i="15"/>
  <c r="I17" i="15"/>
  <c r="J17" i="15"/>
  <c r="K17" i="15"/>
  <c r="I18" i="15"/>
  <c r="J18" i="15"/>
  <c r="K18" i="15"/>
  <c r="I19" i="15"/>
  <c r="J19" i="15"/>
  <c r="K19" i="15"/>
  <c r="I20" i="15"/>
  <c r="J20" i="15"/>
  <c r="K20" i="15"/>
  <c r="I21" i="15"/>
  <c r="J21" i="15"/>
  <c r="K21" i="15"/>
  <c r="I22" i="15"/>
  <c r="J22" i="15"/>
  <c r="K22" i="15"/>
  <c r="I23" i="15"/>
  <c r="J23" i="15"/>
  <c r="K23" i="15"/>
  <c r="I24" i="15"/>
  <c r="J24" i="15"/>
  <c r="K24" i="15"/>
  <c r="I25" i="15"/>
  <c r="J25" i="15"/>
  <c r="K25" i="15"/>
  <c r="I26" i="15"/>
  <c r="J26" i="15"/>
  <c r="K26" i="15"/>
  <c r="I27" i="15"/>
  <c r="J27" i="15"/>
  <c r="K27" i="15"/>
  <c r="I28" i="15"/>
  <c r="J28" i="15"/>
  <c r="K28" i="15"/>
  <c r="I29" i="15"/>
  <c r="J29" i="15"/>
  <c r="K29" i="15"/>
  <c r="I30" i="15"/>
  <c r="J30" i="15"/>
  <c r="K30" i="15"/>
  <c r="I31" i="15"/>
  <c r="J31" i="15"/>
  <c r="K31" i="15"/>
  <c r="I32" i="15"/>
  <c r="J32" i="15"/>
  <c r="K32" i="15"/>
  <c r="K13" i="15"/>
  <c r="I13" i="15"/>
  <c r="E14" i="15"/>
  <c r="G14" i="15"/>
  <c r="E15" i="15"/>
  <c r="G15" i="15"/>
  <c r="E16" i="15"/>
  <c r="G16" i="15"/>
  <c r="E17" i="15"/>
  <c r="G17" i="15"/>
  <c r="E18" i="15"/>
  <c r="G18" i="15"/>
  <c r="E19" i="15"/>
  <c r="G19" i="15"/>
  <c r="E20" i="15"/>
  <c r="G20" i="15"/>
  <c r="E21" i="15"/>
  <c r="G21" i="15"/>
  <c r="E22" i="15"/>
  <c r="G22" i="15"/>
  <c r="E23" i="15"/>
  <c r="G23" i="15"/>
  <c r="E24" i="15"/>
  <c r="G24" i="15"/>
  <c r="E25" i="15"/>
  <c r="G25" i="15"/>
  <c r="E26" i="15"/>
  <c r="G26" i="15"/>
  <c r="E27" i="15"/>
  <c r="G27" i="15"/>
  <c r="E28" i="15"/>
  <c r="G28" i="15"/>
  <c r="E29" i="15"/>
  <c r="G29" i="15"/>
  <c r="E30" i="15"/>
  <c r="G30" i="15"/>
  <c r="E31" i="15"/>
  <c r="G31" i="15"/>
  <c r="E32" i="15"/>
  <c r="G32" i="15"/>
  <c r="G13" i="15"/>
  <c r="E13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B44" i="15"/>
  <c r="J13" i="15"/>
  <c r="I34" i="15" l="1"/>
  <c r="J34" i="15"/>
  <c r="K34" i="15"/>
  <c r="H14" i="15"/>
  <c r="B43" i="15" l="1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15" i="15"/>
  <c r="H34" i="15" l="1"/>
  <c r="B34" i="15" s="1"/>
  <c r="C46" i="15" l="1"/>
  <c r="G34" i="15" l="1"/>
  <c r="B38" i="15" s="1"/>
  <c r="E34" i="15"/>
  <c r="B35" i="15" s="1"/>
  <c r="G36" i="15"/>
  <c r="B40" i="15" s="1"/>
  <c r="E35" i="15"/>
  <c r="B36" i="15" s="1"/>
  <c r="G35" i="15"/>
  <c r="B39" i="15" s="1"/>
  <c r="B42" i="15" l="1"/>
</calcChain>
</file>

<file path=xl/sharedStrings.xml><?xml version="1.0" encoding="utf-8"?>
<sst xmlns="http://schemas.openxmlformats.org/spreadsheetml/2006/main" count="226" uniqueCount="127">
  <si>
    <t>Homér: Odysseia</t>
  </si>
  <si>
    <t>Ovidius: Proměny</t>
  </si>
  <si>
    <t>William Shakespeare: Romeo a Julie</t>
  </si>
  <si>
    <t>William Shakespeare: Hamlet</t>
  </si>
  <si>
    <t>Moliere: Lakomec</t>
  </si>
  <si>
    <t>Victor Hugo: Chrám Matky Boží v Paříži</t>
  </si>
  <si>
    <t>Honoré de Balzac: Otec Goriot</t>
  </si>
  <si>
    <t>Nikolaj Vasiljevič Gogol: Revizor</t>
  </si>
  <si>
    <t>Charles Dickens: Oliver Twist</t>
  </si>
  <si>
    <t>Charles Baudelaire: Květy zla</t>
  </si>
  <si>
    <t>Artur Rimbaud: Opilý koráb</t>
  </si>
  <si>
    <t>Guy de Maupassant: Miláček</t>
  </si>
  <si>
    <t>Oscar Wilde: Jak je důležité míti Filipa</t>
  </si>
  <si>
    <t>Jan Amos Komenský: Labyrint světa a Ráj srdce</t>
  </si>
  <si>
    <t>Karel Hynek Mácha: Máj</t>
  </si>
  <si>
    <t>Karel Havlíček Borovský: Tyrolské elegie</t>
  </si>
  <si>
    <t>Karel Jaromír Erben: Kytice</t>
  </si>
  <si>
    <t>Božena Němcová: V zámku a podzámčí</t>
  </si>
  <si>
    <t>Jan Neruda: Povídky malostranské</t>
  </si>
  <si>
    <t>Jan Neruda: Balady a romance</t>
  </si>
  <si>
    <t>A. a V. Mrštíkové: Maryša</t>
  </si>
  <si>
    <t>George Bernard Shaw: Pygmalion</t>
  </si>
  <si>
    <t>Ernest Hemingway: Sbohem, armádo</t>
  </si>
  <si>
    <t>Erich Maria Remarque: Na západní frontě klid</t>
  </si>
  <si>
    <t>Albert Camus: Cizinec</t>
  </si>
  <si>
    <t>Joseph Heller: Hlava XXII</t>
  </si>
  <si>
    <t>Jack Kerouac: Na cestě</t>
  </si>
  <si>
    <t>A. I. Solženicyn: Jeden den Ivana Děnisoviče</t>
  </si>
  <si>
    <t>Anton Myrer: Poslední kabriolet</t>
  </si>
  <si>
    <t>Petr Bezruč: Slezské písně</t>
  </si>
  <si>
    <t>Fráňa Šrámek: Měsíc nad řekou</t>
  </si>
  <si>
    <t>Ivan Olbracht: Nikola Šuhaj, loupežník</t>
  </si>
  <si>
    <t>J. a K. Čapkové: Ze života hmyzu</t>
  </si>
  <si>
    <t>Karel Čapek: Povídky z jedné kapsy</t>
  </si>
  <si>
    <t>Jaroslav Hašek: Osudy dobrého vojáka Švejka za světové války</t>
  </si>
  <si>
    <t>Vítězslav Nezval: Edison</t>
  </si>
  <si>
    <t>Vladislav Vančura: Rozmarné léto</t>
  </si>
  <si>
    <t>Jaroslav Seifert: Morový sloup</t>
  </si>
  <si>
    <t>František Hrubín: Romance pro křídlovku</t>
  </si>
  <si>
    <t>Josef Škvorecký: Zbabělci</t>
  </si>
  <si>
    <t>Ladislav Fuks: Spalovač mrtvol</t>
  </si>
  <si>
    <t>Václav Havel: Audience</t>
  </si>
  <si>
    <t>Milan Kundera: Žert</t>
  </si>
  <si>
    <t>Bohumil Hrabal: Obsluhoval jsem anglického krále</t>
  </si>
  <si>
    <t>Ota Pavel: Smrt krásných srnců</t>
  </si>
  <si>
    <t>Michal Viewegh: Báječná léta pod psa</t>
  </si>
  <si>
    <t>Giovanni Boccaccio: Dekameron</t>
  </si>
  <si>
    <t>Alexandr Sergejevič Puškin: Evžen Oněgin</t>
  </si>
  <si>
    <t>Anton Pavlovič Čechov: Tři sestry</t>
  </si>
  <si>
    <t>Alois Jirásek: Filosofská historie</t>
  </si>
  <si>
    <t>Franz Kafka: Proměna</t>
  </si>
  <si>
    <t>Jerome David Salinger: Kdo chytá v žitě?</t>
  </si>
  <si>
    <t>Gabriel García Márquez: Kronika ohlášené smrti</t>
  </si>
  <si>
    <t>Heinrich Böll: Kdes byl, Adame?</t>
  </si>
  <si>
    <t>Ladislav Mňačko: Jak chutná moc</t>
  </si>
  <si>
    <t>Karel Čapek: Krakatit</t>
  </si>
  <si>
    <t>Karel Čapek: Válka s mloky</t>
  </si>
  <si>
    <t>Vladislav Vančura: Markéta Lazarová</t>
  </si>
  <si>
    <t>Josef Kainar: Moje blues</t>
  </si>
  <si>
    <t>Milan Kundera: Směšné lásky</t>
  </si>
  <si>
    <t>Václav Hrabě: Blues pro bláznivou holku</t>
  </si>
  <si>
    <t>Petr Šabach: Babičky</t>
  </si>
  <si>
    <t>Jiří Hájíček: Selský baroko</t>
  </si>
  <si>
    <t>Irena Dousková: Hrdý Budžes</t>
  </si>
  <si>
    <t>drama</t>
  </si>
  <si>
    <t>poezie</t>
  </si>
  <si>
    <t>próza</t>
  </si>
  <si>
    <t>D</t>
  </si>
  <si>
    <t>P</t>
  </si>
  <si>
    <t>B</t>
  </si>
  <si>
    <t>Moliere: Misantrop</t>
  </si>
  <si>
    <t>Johann Wolfgang Goethe: Utrpení mladého Werthera</t>
  </si>
  <si>
    <t>Michal Viewegh: Vybíjená</t>
  </si>
  <si>
    <t>Romain Rolland: Petr a Lucie</t>
  </si>
  <si>
    <t>John Steinbeck: O myších a lidech</t>
  </si>
  <si>
    <t>Jiří Voskovec a Jan Werich: Osel a stín</t>
  </si>
  <si>
    <t>Zdeněk Svěrák a Ladislav Smoljak: Posel z Liptákova</t>
  </si>
  <si>
    <t>Jiří Hájíček: Rybí krev</t>
  </si>
  <si>
    <t>skupina</t>
  </si>
  <si>
    <t>počet</t>
  </si>
  <si>
    <t>žánry</t>
  </si>
  <si>
    <t>číslo prac. listu</t>
  </si>
  <si>
    <t>autor a název díla</t>
  </si>
  <si>
    <t>žánr</t>
  </si>
  <si>
    <t>seznam literárních děl</t>
  </si>
  <si>
    <t>skupiny literárních děl</t>
  </si>
  <si>
    <t>pořadové číslo</t>
  </si>
  <si>
    <t>číslo pracovního listu</t>
  </si>
  <si>
    <t>číslo skupiny</t>
  </si>
  <si>
    <t>Kontroly:</t>
  </si>
  <si>
    <t xml:space="preserve">V Českých Budějovicích </t>
  </si>
  <si>
    <t>Podpis žáka</t>
  </si>
  <si>
    <t>celkový počet děl v seznamu</t>
  </si>
  <si>
    <t>počet děl v seznamu žáka</t>
  </si>
  <si>
    <t>Střední průmyslová škola stavební, České Budějovice, Resslova 2</t>
  </si>
  <si>
    <t>Vlastní seznam literárních děl</t>
  </si>
  <si>
    <t>pro ústní zkoušku ze zkušebního předmětu český jazyk a literatura
společné části maturitní zkoušky</t>
  </si>
  <si>
    <t>Jméno a příjmení žáka:</t>
  </si>
  <si>
    <t>Třída:</t>
  </si>
  <si>
    <t>George Orwell: 1984</t>
  </si>
  <si>
    <t>George Orwell: Farma zvířat</t>
  </si>
  <si>
    <t>Jiří Wolker: Těžká hodina</t>
  </si>
  <si>
    <t>opakování díla</t>
  </si>
  <si>
    <t>Bible - Nový zákon: Evangelium sv. Lukáše</t>
  </si>
  <si>
    <t>William Shakespeare: Kupec benátský</t>
  </si>
  <si>
    <t>Charles Bukowski: Hollywood</t>
  </si>
  <si>
    <t>Edgar Allan Poe: Jáma a kyvadlo a jiné povídky</t>
  </si>
  <si>
    <t>Alois Jirásek: Lucerna</t>
  </si>
  <si>
    <t>Viktor Dyk: Krysař</t>
  </si>
  <si>
    <t>Milan Kundera: Nesnesitelná lehkost bytí</t>
  </si>
  <si>
    <t>Karel Čapek</t>
  </si>
  <si>
    <t>William Shakespeare</t>
  </si>
  <si>
    <t>Milan Kundera</t>
  </si>
  <si>
    <t>Literatura do konce 19. století</t>
  </si>
  <si>
    <t>Literatura 20. a 21. století</t>
  </si>
  <si>
    <t>Miloš Urban: Hastrman</t>
  </si>
  <si>
    <t>David Mitchell: Třináct měsíců</t>
  </si>
  <si>
    <t>Kazuo Ishiguro: Pohřbený obr</t>
  </si>
  <si>
    <t>Ladislav Stroupežnický: Naši furianti</t>
  </si>
  <si>
    <t>Antoine de Saint-Exupéry: Malý princ</t>
  </si>
  <si>
    <t>Jane Austenová: Pýcha a předsudek</t>
  </si>
  <si>
    <t>Petr Šabach: Občanský průkaz</t>
  </si>
  <si>
    <t>Karel Čapek: R.U.R.</t>
  </si>
  <si>
    <t>Karel Čapek: Bílá nemoc</t>
  </si>
  <si>
    <t>Zdeněk Jirotka: Saturnin</t>
  </si>
  <si>
    <t>Zdeněk Svěrák a Ladislav Smoljak: České nebe</t>
  </si>
  <si>
    <t>maturitní zkoušky -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</si>
</sst>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d\.\ mmmm\ yyyy;@"/>
  </numFmts>
  <fonts count="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Protection="1">
      <protection locked="0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activeCell="C8" sqref="C8"/>
    </sheetView>
  </sheetViews>
  <sheetFormatPr defaultRowHeight="13.2" x14ac:dyDescent="0.25"/>
  <cols>
    <col min="1" max="1" width="10.6640625" style="7" customWidth="1"/>
    <col min="2" max="2" width="11.109375" style="7" customWidth="1"/>
    <col min="3" max="3" width="54.109375" bestFit="1" customWidth="1"/>
    <col min="4" max="4" width="2.88671875" hidden="1" customWidth="1"/>
    <col min="5" max="5" width="11.33203125" style="7" hidden="1" customWidth="1"/>
    <col min="6" max="6" width="2.33203125" style="7" hidden="1" customWidth="1"/>
    <col min="7" max="7" width="9.109375" style="7" hidden="1" customWidth="1"/>
    <col min="8" max="8" width="11.33203125" hidden="1" customWidth="1"/>
    <col min="9" max="9" width="6.21875" hidden="1" customWidth="1"/>
    <col min="10" max="10" width="11.6640625" hidden="1" customWidth="1"/>
    <col min="11" max="11" width="8.88671875" hidden="1" customWidth="1"/>
    <col min="12" max="12" width="0" hidden="1" customWidth="1"/>
  </cols>
  <sheetData>
    <row r="1" spans="1:11" x14ac:dyDescent="0.25">
      <c r="A1" s="22" t="s">
        <v>94</v>
      </c>
      <c r="B1" s="22"/>
      <c r="C1" s="22"/>
    </row>
    <row r="2" spans="1:11" x14ac:dyDescent="0.25">
      <c r="A2" s="22"/>
      <c r="B2" s="22"/>
      <c r="C2" s="22"/>
    </row>
    <row r="3" spans="1:11" ht="17.399999999999999" x14ac:dyDescent="0.3">
      <c r="A3" s="26" t="s">
        <v>95</v>
      </c>
      <c r="B3" s="26"/>
      <c r="C3" s="26"/>
    </row>
    <row r="4" spans="1:11" x14ac:dyDescent="0.25">
      <c r="A4" s="22"/>
      <c r="B4" s="22"/>
      <c r="C4" s="22"/>
    </row>
    <row r="5" spans="1:11" x14ac:dyDescent="0.25">
      <c r="A5" s="27" t="s">
        <v>96</v>
      </c>
      <c r="B5" s="22"/>
      <c r="C5" s="22"/>
    </row>
    <row r="6" spans="1:11" x14ac:dyDescent="0.25">
      <c r="A6" s="27" t="s">
        <v>126</v>
      </c>
      <c r="B6" s="27"/>
      <c r="C6" s="27"/>
    </row>
    <row r="7" spans="1:11" x14ac:dyDescent="0.25">
      <c r="A7" s="22"/>
      <c r="B7" s="22"/>
      <c r="C7" s="22"/>
    </row>
    <row r="8" spans="1:11" x14ac:dyDescent="0.25">
      <c r="A8" t="s">
        <v>97</v>
      </c>
      <c r="C8" s="19"/>
    </row>
    <row r="9" spans="1:11" ht="7.5" customHeight="1" x14ac:dyDescent="0.25">
      <c r="A9" s="22"/>
      <c r="B9" s="22"/>
      <c r="C9" s="22"/>
    </row>
    <row r="10" spans="1:11" x14ac:dyDescent="0.25">
      <c r="A10" s="25" t="s">
        <v>98</v>
      </c>
      <c r="B10" s="25"/>
      <c r="C10" s="19"/>
    </row>
    <row r="11" spans="1:11" x14ac:dyDescent="0.25">
      <c r="A11" s="24"/>
      <c r="B11" s="24"/>
      <c r="C11" s="24"/>
      <c r="I11" s="7"/>
      <c r="J11" s="7"/>
      <c r="K11" s="7"/>
    </row>
    <row r="12" spans="1:11" s="9" customFormat="1" ht="39.6" x14ac:dyDescent="0.25">
      <c r="A12" s="18" t="s">
        <v>86</v>
      </c>
      <c r="B12" s="18" t="s">
        <v>87</v>
      </c>
      <c r="C12" s="18" t="s">
        <v>82</v>
      </c>
      <c r="E12" s="9" t="s">
        <v>78</v>
      </c>
      <c r="G12" s="9" t="s">
        <v>83</v>
      </c>
      <c r="H12" s="9" t="s">
        <v>102</v>
      </c>
      <c r="I12" s="9" t="s">
        <v>110</v>
      </c>
      <c r="J12" s="9" t="s">
        <v>111</v>
      </c>
      <c r="K12" s="9" t="s">
        <v>112</v>
      </c>
    </row>
    <row r="13" spans="1:11" s="14" customFormat="1" ht="15" customHeight="1" x14ac:dyDescent="0.25">
      <c r="A13" s="15">
        <v>1</v>
      </c>
      <c r="B13" s="16"/>
      <c r="C13" s="17" t="str">
        <f>IF(AND(B13&lt;&gt;0,B13&lt;=seznamy!$F$9),VLOOKUP(B13,seznamy!$A$3:$D$95,2),"dílo není v seznamu")</f>
        <v>dílo není v seznamu</v>
      </c>
      <c r="E13" s="13" t="str">
        <f>IF(AND(B13&lt;&gt;0,B13&lt;=seznamy!$F$9),VLOOKUP(B13,seznamy!$A$3:$D$95,3),"")</f>
        <v/>
      </c>
      <c r="F13" s="13"/>
      <c r="G13" s="13" t="str">
        <f>IF(AND(B13&lt;&gt;0,B13&lt;=seznamy!$F$9),VLOOKUP(B13,seznamy!$A$3:$D$95,4),"")</f>
        <v/>
      </c>
      <c r="I13" s="13">
        <f>IF(OR(B13=57,B13=58,B13=59,B13=60,B13=61),1,0)</f>
        <v>0</v>
      </c>
      <c r="J13" s="13">
        <f>IF(OR(B13=5,B13=6,B13=7),1,0)</f>
        <v>0</v>
      </c>
      <c r="K13" s="13">
        <f>IF(OR(B13=74,B13=75,B13=76),1,0)</f>
        <v>0</v>
      </c>
    </row>
    <row r="14" spans="1:11" s="14" customFormat="1" ht="15" customHeight="1" x14ac:dyDescent="0.25">
      <c r="A14" s="15">
        <v>2</v>
      </c>
      <c r="B14" s="16"/>
      <c r="C14" s="17" t="str">
        <f>IF(AND(B14&lt;&gt;0,B14&lt;=seznamy!$F$9),VLOOKUP(B14,seznamy!$A$3:$D$95,2),"dílo není v seznamu")</f>
        <v>dílo není v seznamu</v>
      </c>
      <c r="E14" s="13" t="str">
        <f>IF(AND(B14&lt;&gt;0,B14&lt;=seznamy!$F$9),VLOOKUP(B14,seznamy!$A$3:$D$95,3),"")</f>
        <v/>
      </c>
      <c r="F14" s="13"/>
      <c r="G14" s="13" t="str">
        <f>IF(AND(B14&lt;&gt;0,B14&lt;=seznamy!$F$9),VLOOKUP(B14,seznamy!$A$3:$D$95,4),"")</f>
        <v/>
      </c>
      <c r="H14" s="14" t="b">
        <f>IF(IFERROR(NOT(B14=VLOOKUP(B14,B13,1,FALSE)),TRUE),TRUE,FALSE)</f>
        <v>1</v>
      </c>
      <c r="I14" s="13">
        <f t="shared" ref="I14:I32" si="0">IF(OR(B14=57,B14=58,B14=59,B14=60,B14=61),1,0)</f>
        <v>0</v>
      </c>
      <c r="J14" s="13">
        <f t="shared" ref="J14:J32" si="1">IF(OR(B14=5,B14=6,B14=7),1,0)</f>
        <v>0</v>
      </c>
      <c r="K14" s="13">
        <f t="shared" ref="K14:K32" si="2">IF(OR(B14=74,B14=75,B14=76),1,0)</f>
        <v>0</v>
      </c>
    </row>
    <row r="15" spans="1:11" s="14" customFormat="1" ht="15" customHeight="1" x14ac:dyDescent="0.25">
      <c r="A15" s="15">
        <v>3</v>
      </c>
      <c r="B15" s="16"/>
      <c r="C15" s="17" t="str">
        <f>IF(AND(B15&lt;&gt;0,B15&lt;=seznamy!$F$9),VLOOKUP(B15,seznamy!$A$3:$D$95,2),"dílo není v seznamu")</f>
        <v>dílo není v seznamu</v>
      </c>
      <c r="E15" s="13" t="str">
        <f>IF(AND(B15&lt;&gt;0,B15&lt;=seznamy!$F$9),VLOOKUP(B15,seznamy!$A$3:$D$95,3),"")</f>
        <v/>
      </c>
      <c r="F15" s="13"/>
      <c r="G15" s="13" t="str">
        <f>IF(AND(B15&lt;&gt;0,B15&lt;=seznamy!$F$9),VLOOKUP(B15,seznamy!$A$3:$D$95,4),"")</f>
        <v/>
      </c>
      <c r="H15" s="14" t="b">
        <f>IF(IFERROR(NOT(B15=VLOOKUP(B15,$B$13:B14,1,FALSE)),TRUE),TRUE,FALSE)</f>
        <v>1</v>
      </c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1" s="14" customFormat="1" ht="15" customHeight="1" x14ac:dyDescent="0.25">
      <c r="A16" s="15">
        <v>4</v>
      </c>
      <c r="B16" s="16"/>
      <c r="C16" s="17" t="str">
        <f>IF(AND(B16&lt;&gt;0,B16&lt;=seznamy!$F$9),VLOOKUP(B16,seznamy!$A$3:$D$95,2),"dílo není v seznamu")</f>
        <v>dílo není v seznamu</v>
      </c>
      <c r="E16" s="13" t="str">
        <f>IF(AND(B16&lt;&gt;0,B16&lt;=seznamy!$F$9),VLOOKUP(B16,seznamy!$A$3:$D$95,3),"")</f>
        <v/>
      </c>
      <c r="F16" s="13"/>
      <c r="G16" s="13" t="str">
        <f>IF(AND(B16&lt;&gt;0,B16&lt;=seznamy!$F$9),VLOOKUP(B16,seznamy!$A$3:$D$95,4),"")</f>
        <v/>
      </c>
      <c r="H16" s="14" t="b">
        <f>IF(IFERROR(NOT(B16=VLOOKUP(B16,$B$13:B15,1,FALSE)),TRUE),TRUE,FALSE)</f>
        <v>1</v>
      </c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s="14" customFormat="1" ht="15" customHeight="1" x14ac:dyDescent="0.25">
      <c r="A17" s="15">
        <v>5</v>
      </c>
      <c r="B17" s="16"/>
      <c r="C17" s="17" t="str">
        <f>IF(AND(B17&lt;&gt;0,B17&lt;=seznamy!$F$9),VLOOKUP(B17,seznamy!$A$3:$D$95,2),"dílo není v seznamu")</f>
        <v>dílo není v seznamu</v>
      </c>
      <c r="E17" s="13" t="str">
        <f>IF(AND(B17&lt;&gt;0,B17&lt;=seznamy!$F$9),VLOOKUP(B17,seznamy!$A$3:$D$95,3),"")</f>
        <v/>
      </c>
      <c r="F17" s="13"/>
      <c r="G17" s="13" t="str">
        <f>IF(AND(B17&lt;&gt;0,B17&lt;=seznamy!$F$9),VLOOKUP(B17,seznamy!$A$3:$D$95,4),"")</f>
        <v/>
      </c>
      <c r="H17" s="14" t="b">
        <f>IF(IFERROR(NOT(B17=VLOOKUP(B17,$B$13:B16,1,FALSE)),TRUE),TRUE,FALSE)</f>
        <v>1</v>
      </c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s="14" customFormat="1" ht="15" customHeight="1" x14ac:dyDescent="0.25">
      <c r="A18" s="15">
        <v>6</v>
      </c>
      <c r="B18" s="16"/>
      <c r="C18" s="17" t="str">
        <f>IF(AND(B18&lt;&gt;0,B18&lt;=seznamy!$F$9),VLOOKUP(B18,seznamy!$A$3:$D$95,2),"dílo není v seznamu")</f>
        <v>dílo není v seznamu</v>
      </c>
      <c r="E18" s="13" t="str">
        <f>IF(AND(B18&lt;&gt;0,B18&lt;=seznamy!$F$9),VLOOKUP(B18,seznamy!$A$3:$D$95,3),"")</f>
        <v/>
      </c>
      <c r="F18" s="13"/>
      <c r="G18" s="13" t="str">
        <f>IF(AND(B18&lt;&gt;0,B18&lt;=seznamy!$F$9),VLOOKUP(B18,seznamy!$A$3:$D$95,4),"")</f>
        <v/>
      </c>
      <c r="H18" s="14" t="b">
        <f>IF(IFERROR(NOT(B18=VLOOKUP(B18,$B$13:B17,1,FALSE)),TRUE),TRUE,FALSE)</f>
        <v>1</v>
      </c>
      <c r="I18" s="13">
        <f t="shared" si="0"/>
        <v>0</v>
      </c>
      <c r="J18" s="13">
        <f t="shared" si="1"/>
        <v>0</v>
      </c>
      <c r="K18" s="13">
        <f t="shared" si="2"/>
        <v>0</v>
      </c>
    </row>
    <row r="19" spans="1:11" s="14" customFormat="1" ht="15" customHeight="1" x14ac:dyDescent="0.25">
      <c r="A19" s="15">
        <v>7</v>
      </c>
      <c r="B19" s="16"/>
      <c r="C19" s="17" t="str">
        <f>IF(AND(B19&lt;&gt;0,B19&lt;=seznamy!$F$9),VLOOKUP(B19,seznamy!$A$3:$D$95,2),"dílo není v seznamu")</f>
        <v>dílo není v seznamu</v>
      </c>
      <c r="E19" s="13" t="str">
        <f>IF(AND(B19&lt;&gt;0,B19&lt;=seznamy!$F$9),VLOOKUP(B19,seznamy!$A$3:$D$95,3),"")</f>
        <v/>
      </c>
      <c r="F19" s="13"/>
      <c r="G19" s="13" t="str">
        <f>IF(AND(B19&lt;&gt;0,B19&lt;=seznamy!$F$9),VLOOKUP(B19,seznamy!$A$3:$D$95,4),"")</f>
        <v/>
      </c>
      <c r="H19" s="14" t="b">
        <f>IF(IFERROR(NOT(B19=VLOOKUP(B19,$B$13:B18,1,FALSE)),TRUE),TRUE,FALSE)</f>
        <v>1</v>
      </c>
      <c r="I19" s="13">
        <f t="shared" si="0"/>
        <v>0</v>
      </c>
      <c r="J19" s="13">
        <f t="shared" si="1"/>
        <v>0</v>
      </c>
      <c r="K19" s="13">
        <f t="shared" si="2"/>
        <v>0</v>
      </c>
    </row>
    <row r="20" spans="1:11" s="14" customFormat="1" ht="15" customHeight="1" x14ac:dyDescent="0.25">
      <c r="A20" s="15">
        <v>8</v>
      </c>
      <c r="B20" s="16"/>
      <c r="C20" s="17" t="str">
        <f>IF(AND(B20&lt;&gt;0,B20&lt;=seznamy!$F$9),VLOOKUP(B20,seznamy!$A$3:$D$95,2),"dílo není v seznamu")</f>
        <v>dílo není v seznamu</v>
      </c>
      <c r="E20" s="13" t="str">
        <f>IF(AND(B20&lt;&gt;0,B20&lt;=seznamy!$F$9),VLOOKUP(B20,seznamy!$A$3:$D$95,3),"")</f>
        <v/>
      </c>
      <c r="F20" s="13"/>
      <c r="G20" s="13" t="str">
        <f>IF(AND(B20&lt;&gt;0,B20&lt;=seznamy!$F$9),VLOOKUP(B20,seznamy!$A$3:$D$95,4),"")</f>
        <v/>
      </c>
      <c r="H20" s="14" t="b">
        <f>IF(IFERROR(NOT(B20=VLOOKUP(B20,$B$13:B19,1,FALSE)),TRUE),TRUE,FALSE)</f>
        <v>1</v>
      </c>
      <c r="I20" s="13">
        <f t="shared" si="0"/>
        <v>0</v>
      </c>
      <c r="J20" s="13">
        <f t="shared" si="1"/>
        <v>0</v>
      </c>
      <c r="K20" s="13">
        <f t="shared" si="2"/>
        <v>0</v>
      </c>
    </row>
    <row r="21" spans="1:11" s="14" customFormat="1" ht="15" customHeight="1" x14ac:dyDescent="0.25">
      <c r="A21" s="15">
        <v>9</v>
      </c>
      <c r="B21" s="16"/>
      <c r="C21" s="17" t="str">
        <f>IF(AND(B21&lt;&gt;0,B21&lt;=seznamy!$F$9),VLOOKUP(B21,seznamy!$A$3:$D$95,2),"dílo není v seznamu")</f>
        <v>dílo není v seznamu</v>
      </c>
      <c r="E21" s="13" t="str">
        <f>IF(AND(B21&lt;&gt;0,B21&lt;=seznamy!$F$9),VLOOKUP(B21,seznamy!$A$3:$D$95,3),"")</f>
        <v/>
      </c>
      <c r="F21" s="13"/>
      <c r="G21" s="13" t="str">
        <f>IF(AND(B21&lt;&gt;0,B21&lt;=seznamy!$F$9),VLOOKUP(B21,seznamy!$A$3:$D$95,4),"")</f>
        <v/>
      </c>
      <c r="H21" s="14" t="b">
        <f>IF(IFERROR(NOT(B21=VLOOKUP(B21,$B$13:B20,1,FALSE)),TRUE),TRUE,FALSE)</f>
        <v>1</v>
      </c>
      <c r="I21" s="13">
        <f t="shared" si="0"/>
        <v>0</v>
      </c>
      <c r="J21" s="13">
        <f t="shared" si="1"/>
        <v>0</v>
      </c>
      <c r="K21" s="13">
        <f t="shared" si="2"/>
        <v>0</v>
      </c>
    </row>
    <row r="22" spans="1:11" s="14" customFormat="1" ht="15" customHeight="1" x14ac:dyDescent="0.25">
      <c r="A22" s="15">
        <v>10</v>
      </c>
      <c r="B22" s="16"/>
      <c r="C22" s="17" t="str">
        <f>IF(AND(B22&lt;&gt;0,B22&lt;=seznamy!$F$9),VLOOKUP(B22,seznamy!$A$3:$D$95,2),"dílo není v seznamu")</f>
        <v>dílo není v seznamu</v>
      </c>
      <c r="E22" s="13" t="str">
        <f>IF(AND(B22&lt;&gt;0,B22&lt;=seznamy!$F$9),VLOOKUP(B22,seznamy!$A$3:$D$95,3),"")</f>
        <v/>
      </c>
      <c r="F22" s="13"/>
      <c r="G22" s="13" t="str">
        <f>IF(AND(B22&lt;&gt;0,B22&lt;=seznamy!$F$9),VLOOKUP(B22,seznamy!$A$3:$D$95,4),"")</f>
        <v/>
      </c>
      <c r="H22" s="14" t="b">
        <f>IF(IFERROR(NOT(B22=VLOOKUP(B22,$B$13:B21,1,FALSE)),TRUE),TRUE,FALSE)</f>
        <v>1</v>
      </c>
      <c r="I22" s="13">
        <f t="shared" si="0"/>
        <v>0</v>
      </c>
      <c r="J22" s="13">
        <f t="shared" si="1"/>
        <v>0</v>
      </c>
      <c r="K22" s="13">
        <f t="shared" si="2"/>
        <v>0</v>
      </c>
    </row>
    <row r="23" spans="1:11" s="14" customFormat="1" ht="15" customHeight="1" x14ac:dyDescent="0.25">
      <c r="A23" s="15">
        <v>11</v>
      </c>
      <c r="B23" s="16"/>
      <c r="C23" s="17" t="str">
        <f>IF(AND(B23&lt;&gt;0,B23&lt;=seznamy!$F$9),VLOOKUP(B23,seznamy!$A$3:$D$95,2),"dílo není v seznamu")</f>
        <v>dílo není v seznamu</v>
      </c>
      <c r="E23" s="13" t="str">
        <f>IF(AND(B23&lt;&gt;0,B23&lt;=seznamy!$F$9),VLOOKUP(B23,seznamy!$A$3:$D$95,3),"")</f>
        <v/>
      </c>
      <c r="F23" s="13"/>
      <c r="G23" s="13" t="str">
        <f>IF(AND(B23&lt;&gt;0,B23&lt;=seznamy!$F$9),VLOOKUP(B23,seznamy!$A$3:$D$95,4),"")</f>
        <v/>
      </c>
      <c r="H23" s="14" t="b">
        <f>IF(IFERROR(NOT(B23=VLOOKUP(B23,$B$13:B22,1,FALSE)),TRUE),TRUE,FALSE)</f>
        <v>1</v>
      </c>
      <c r="I23" s="13">
        <f t="shared" si="0"/>
        <v>0</v>
      </c>
      <c r="J23" s="13">
        <f t="shared" si="1"/>
        <v>0</v>
      </c>
      <c r="K23" s="13">
        <f t="shared" si="2"/>
        <v>0</v>
      </c>
    </row>
    <row r="24" spans="1:11" s="14" customFormat="1" ht="15" customHeight="1" x14ac:dyDescent="0.25">
      <c r="A24" s="15">
        <v>12</v>
      </c>
      <c r="B24" s="16"/>
      <c r="C24" s="17" t="str">
        <f>IF(AND(B24&lt;&gt;0,B24&lt;=seznamy!$F$9),VLOOKUP(B24,seznamy!$A$3:$D$95,2),"dílo není v seznamu")</f>
        <v>dílo není v seznamu</v>
      </c>
      <c r="E24" s="13" t="str">
        <f>IF(AND(B24&lt;&gt;0,B24&lt;=seznamy!$F$9),VLOOKUP(B24,seznamy!$A$3:$D$95,3),"")</f>
        <v/>
      </c>
      <c r="F24" s="13"/>
      <c r="G24" s="13" t="str">
        <f>IF(AND(B24&lt;&gt;0,B24&lt;=seznamy!$F$9),VLOOKUP(B24,seznamy!$A$3:$D$95,4),"")</f>
        <v/>
      </c>
      <c r="H24" s="14" t="b">
        <f>IF(IFERROR(NOT(B24=VLOOKUP(B24,$B$13:B23,1,FALSE)),TRUE),TRUE,FALSE)</f>
        <v>1</v>
      </c>
      <c r="I24" s="13">
        <f t="shared" si="0"/>
        <v>0</v>
      </c>
      <c r="J24" s="13">
        <f t="shared" si="1"/>
        <v>0</v>
      </c>
      <c r="K24" s="13">
        <f t="shared" si="2"/>
        <v>0</v>
      </c>
    </row>
    <row r="25" spans="1:11" s="14" customFormat="1" ht="15" customHeight="1" x14ac:dyDescent="0.25">
      <c r="A25" s="15">
        <v>13</v>
      </c>
      <c r="B25" s="16"/>
      <c r="C25" s="17" t="str">
        <f>IF(AND(B25&lt;&gt;0,B25&lt;=seznamy!$F$9),VLOOKUP(B25,seznamy!$A$3:$D$95,2),"dílo není v seznamu")</f>
        <v>dílo není v seznamu</v>
      </c>
      <c r="E25" s="13" t="str">
        <f>IF(AND(B25&lt;&gt;0,B25&lt;=seznamy!$F$9),VLOOKUP(B25,seznamy!$A$3:$D$95,3),"")</f>
        <v/>
      </c>
      <c r="F25" s="13"/>
      <c r="G25" s="13" t="str">
        <f>IF(AND(B25&lt;&gt;0,B25&lt;=seznamy!$F$9),VLOOKUP(B25,seznamy!$A$3:$D$95,4),"")</f>
        <v/>
      </c>
      <c r="H25" s="14" t="b">
        <f>IF(IFERROR(NOT(B25=VLOOKUP(B25,$B$13:B24,1,FALSE)),TRUE),TRUE,FALSE)</f>
        <v>1</v>
      </c>
      <c r="I25" s="13">
        <f t="shared" si="0"/>
        <v>0</v>
      </c>
      <c r="J25" s="13">
        <f t="shared" si="1"/>
        <v>0</v>
      </c>
      <c r="K25" s="13">
        <f t="shared" si="2"/>
        <v>0</v>
      </c>
    </row>
    <row r="26" spans="1:11" s="14" customFormat="1" ht="15" customHeight="1" x14ac:dyDescent="0.25">
      <c r="A26" s="15">
        <v>14</v>
      </c>
      <c r="B26" s="16"/>
      <c r="C26" s="17" t="str">
        <f>IF(AND(B26&lt;&gt;0,B26&lt;=seznamy!$F$9),VLOOKUP(B26,seznamy!$A$3:$D$95,2),"dílo není v seznamu")</f>
        <v>dílo není v seznamu</v>
      </c>
      <c r="E26" s="13" t="str">
        <f>IF(AND(B26&lt;&gt;0,B26&lt;=seznamy!$F$9),VLOOKUP(B26,seznamy!$A$3:$D$95,3),"")</f>
        <v/>
      </c>
      <c r="F26" s="13"/>
      <c r="G26" s="13" t="str">
        <f>IF(AND(B26&lt;&gt;0,B26&lt;=seznamy!$F$9),VLOOKUP(B26,seznamy!$A$3:$D$95,4),"")</f>
        <v/>
      </c>
      <c r="H26" s="14" t="b">
        <f>IF(IFERROR(NOT(B26=VLOOKUP(B26,$B$13:B25,1,FALSE)),TRUE),TRUE,FALSE)</f>
        <v>1</v>
      </c>
      <c r="I26" s="13">
        <f t="shared" si="0"/>
        <v>0</v>
      </c>
      <c r="J26" s="13">
        <f t="shared" si="1"/>
        <v>0</v>
      </c>
      <c r="K26" s="13">
        <f t="shared" si="2"/>
        <v>0</v>
      </c>
    </row>
    <row r="27" spans="1:11" s="14" customFormat="1" ht="15" customHeight="1" x14ac:dyDescent="0.25">
      <c r="A27" s="15">
        <v>15</v>
      </c>
      <c r="B27" s="16"/>
      <c r="C27" s="17" t="str">
        <f>IF(AND(B27&lt;&gt;0,B27&lt;=seznamy!$F$9),VLOOKUP(B27,seznamy!$A$3:$D$95,2),"dílo není v seznamu")</f>
        <v>dílo není v seznamu</v>
      </c>
      <c r="E27" s="13" t="str">
        <f>IF(AND(B27&lt;&gt;0,B27&lt;=seznamy!$F$9),VLOOKUP(B27,seznamy!$A$3:$D$95,3),"")</f>
        <v/>
      </c>
      <c r="F27" s="13"/>
      <c r="G27" s="13" t="str">
        <f>IF(AND(B27&lt;&gt;0,B27&lt;=seznamy!$F$9),VLOOKUP(B27,seznamy!$A$3:$D$95,4),"")</f>
        <v/>
      </c>
      <c r="H27" s="14" t="b">
        <f>IF(IFERROR(NOT(B27=VLOOKUP(B27,$B$13:B26,1,FALSE)),TRUE),TRUE,FALSE)</f>
        <v>1</v>
      </c>
      <c r="I27" s="13">
        <f t="shared" si="0"/>
        <v>0</v>
      </c>
      <c r="J27" s="13">
        <f t="shared" si="1"/>
        <v>0</v>
      </c>
      <c r="K27" s="13">
        <f t="shared" si="2"/>
        <v>0</v>
      </c>
    </row>
    <row r="28" spans="1:11" s="14" customFormat="1" ht="15" customHeight="1" x14ac:dyDescent="0.25">
      <c r="A28" s="15">
        <v>16</v>
      </c>
      <c r="B28" s="16"/>
      <c r="C28" s="17" t="str">
        <f>IF(AND(B28&lt;&gt;0,B28&lt;=seznamy!$F$9),VLOOKUP(B28,seznamy!$A$3:$D$95,2),"dílo není v seznamu")</f>
        <v>dílo není v seznamu</v>
      </c>
      <c r="E28" s="13" t="str">
        <f>IF(AND(B28&lt;&gt;0,B28&lt;=seznamy!$F$9),VLOOKUP(B28,seznamy!$A$3:$D$95,3),"")</f>
        <v/>
      </c>
      <c r="F28" s="13"/>
      <c r="G28" s="13" t="str">
        <f>IF(AND(B28&lt;&gt;0,B28&lt;=seznamy!$F$9),VLOOKUP(B28,seznamy!$A$3:$D$95,4),"")</f>
        <v/>
      </c>
      <c r="H28" s="14" t="b">
        <f>IF(IFERROR(NOT(B28=VLOOKUP(B28,$B$13:B27,1,FALSE)),TRUE),TRUE,FALSE)</f>
        <v>1</v>
      </c>
      <c r="I28" s="13">
        <f t="shared" si="0"/>
        <v>0</v>
      </c>
      <c r="J28" s="13">
        <f t="shared" si="1"/>
        <v>0</v>
      </c>
      <c r="K28" s="13">
        <f t="shared" si="2"/>
        <v>0</v>
      </c>
    </row>
    <row r="29" spans="1:11" s="14" customFormat="1" ht="15" customHeight="1" x14ac:dyDescent="0.25">
      <c r="A29" s="15">
        <v>17</v>
      </c>
      <c r="B29" s="16"/>
      <c r="C29" s="17" t="str">
        <f>IF(AND(B29&lt;&gt;0,B29&lt;=seznamy!$F$9),VLOOKUP(B29,seznamy!$A$3:$D$95,2),"dílo není v seznamu")</f>
        <v>dílo není v seznamu</v>
      </c>
      <c r="E29" s="13" t="str">
        <f>IF(AND(B29&lt;&gt;0,B29&lt;=seznamy!$F$9),VLOOKUP(B29,seznamy!$A$3:$D$95,3),"")</f>
        <v/>
      </c>
      <c r="F29" s="13"/>
      <c r="G29" s="13" t="str">
        <f>IF(AND(B29&lt;&gt;0,B29&lt;=seznamy!$F$9),VLOOKUP(B29,seznamy!$A$3:$D$95,4),"")</f>
        <v/>
      </c>
      <c r="H29" s="14" t="b">
        <f>IF(IFERROR(NOT(B29=VLOOKUP(B29,$B$13:B28,1,FALSE)),TRUE),TRUE,FALSE)</f>
        <v>1</v>
      </c>
      <c r="I29" s="13">
        <f t="shared" si="0"/>
        <v>0</v>
      </c>
      <c r="J29" s="13">
        <f t="shared" si="1"/>
        <v>0</v>
      </c>
      <c r="K29" s="13">
        <f t="shared" si="2"/>
        <v>0</v>
      </c>
    </row>
    <row r="30" spans="1:11" s="14" customFormat="1" ht="15" customHeight="1" x14ac:dyDescent="0.25">
      <c r="A30" s="15">
        <v>18</v>
      </c>
      <c r="B30" s="16"/>
      <c r="C30" s="17" t="str">
        <f>IF(AND(B30&lt;&gt;0,B30&lt;=seznamy!$F$9),VLOOKUP(B30,seznamy!$A$3:$D$95,2),"dílo není v seznamu")</f>
        <v>dílo není v seznamu</v>
      </c>
      <c r="E30" s="13" t="str">
        <f>IF(AND(B30&lt;&gt;0,B30&lt;=seznamy!$F$9),VLOOKUP(B30,seznamy!$A$3:$D$95,3),"")</f>
        <v/>
      </c>
      <c r="F30" s="13"/>
      <c r="G30" s="13" t="str">
        <f>IF(AND(B30&lt;&gt;0,B30&lt;=seznamy!$F$9),VLOOKUP(B30,seznamy!$A$3:$D$95,4),"")</f>
        <v/>
      </c>
      <c r="H30" s="14" t="b">
        <f>IF(IFERROR(NOT(B30=VLOOKUP(B30,$B$13:B29,1,FALSE)),TRUE),TRUE,FALSE)</f>
        <v>1</v>
      </c>
      <c r="I30" s="13">
        <f t="shared" si="0"/>
        <v>0</v>
      </c>
      <c r="J30" s="13">
        <f t="shared" si="1"/>
        <v>0</v>
      </c>
      <c r="K30" s="13">
        <f t="shared" si="2"/>
        <v>0</v>
      </c>
    </row>
    <row r="31" spans="1:11" s="14" customFormat="1" ht="15" customHeight="1" x14ac:dyDescent="0.25">
      <c r="A31" s="15">
        <v>19</v>
      </c>
      <c r="B31" s="16"/>
      <c r="C31" s="17" t="str">
        <f>IF(AND(B31&lt;&gt;0,B31&lt;=seznamy!$F$9),VLOOKUP(B31,seznamy!$A$3:$D$95,2),"dílo není v seznamu")</f>
        <v>dílo není v seznamu</v>
      </c>
      <c r="E31" s="13" t="str">
        <f>IF(AND(B31&lt;&gt;0,B31&lt;=seznamy!$F$9),VLOOKUP(B31,seznamy!$A$3:$D$95,3),"")</f>
        <v/>
      </c>
      <c r="F31" s="13"/>
      <c r="G31" s="13" t="str">
        <f>IF(AND(B31&lt;&gt;0,B31&lt;=seznamy!$F$9),VLOOKUP(B31,seznamy!$A$3:$D$95,4),"")</f>
        <v/>
      </c>
      <c r="H31" s="14" t="b">
        <f>IF(IFERROR(NOT(B31=VLOOKUP(B31,$B$13:B30,1,FALSE)),TRUE),TRUE,FALSE)</f>
        <v>1</v>
      </c>
      <c r="I31" s="13">
        <f t="shared" si="0"/>
        <v>0</v>
      </c>
      <c r="J31" s="13">
        <f t="shared" si="1"/>
        <v>0</v>
      </c>
      <c r="K31" s="13">
        <f t="shared" si="2"/>
        <v>0</v>
      </c>
    </row>
    <row r="32" spans="1:11" s="14" customFormat="1" ht="15" customHeight="1" x14ac:dyDescent="0.25">
      <c r="A32" s="15">
        <v>20</v>
      </c>
      <c r="B32" s="16"/>
      <c r="C32" s="17" t="str">
        <f>IF(AND(B32&lt;&gt;0,B32&lt;=seznamy!$F$9),VLOOKUP(B32,seznamy!$A$3:$D$95,2),"dílo není v seznamu")</f>
        <v>dílo není v seznamu</v>
      </c>
      <c r="E32" s="13" t="str">
        <f>IF(AND(B32&lt;&gt;0,B32&lt;=seznamy!$F$9),VLOOKUP(B32,seznamy!$A$3:$D$95,3),"")</f>
        <v/>
      </c>
      <c r="F32" s="13"/>
      <c r="G32" s="13" t="str">
        <f>IF(AND(B32&lt;&gt;0,B32&lt;=seznamy!$F$9),VLOOKUP(B32,seznamy!$A$3:$D$95,4),"")</f>
        <v/>
      </c>
      <c r="H32" s="14" t="b">
        <f>IF(IFERROR(NOT(B32=VLOOKUP(B32,$B$13:B31,1,FALSE)),TRUE),TRUE,FALSE)</f>
        <v>1</v>
      </c>
      <c r="I32" s="13">
        <f t="shared" si="0"/>
        <v>0</v>
      </c>
      <c r="J32" s="13">
        <f t="shared" si="1"/>
        <v>0</v>
      </c>
      <c r="K32" s="13">
        <f t="shared" si="2"/>
        <v>0</v>
      </c>
    </row>
    <row r="34" spans="1:11" x14ac:dyDescent="0.25">
      <c r="A34" s="6" t="s">
        <v>89</v>
      </c>
      <c r="B34" s="21" t="str">
        <f>IF(H34,"V seznamu se neopakují stejná čísla literárních děl.","V seznamu se opakují stejná čísla literárních děl.")</f>
        <v>V seznamu se neopakují stejná čísla literárních děl.</v>
      </c>
      <c r="C34" s="21"/>
      <c r="D34">
        <v>1</v>
      </c>
      <c r="E34" s="7">
        <f>COUNTIF($E$13:$E$32,D34)</f>
        <v>0</v>
      </c>
      <c r="F34" s="7" t="s">
        <v>67</v>
      </c>
      <c r="G34" s="7">
        <f>COUNTIF($G$13:$G$32,F34)</f>
        <v>0</v>
      </c>
      <c r="H34" s="14" t="b">
        <f>AND(H14:H32)</f>
        <v>1</v>
      </c>
      <c r="I34" s="13">
        <f>SUM(I13:I32)</f>
        <v>0</v>
      </c>
      <c r="J34" s="13">
        <f t="shared" ref="J34:K34" si="3">SUM(J13:J32)</f>
        <v>0</v>
      </c>
      <c r="K34" s="13">
        <f t="shared" si="3"/>
        <v>0</v>
      </c>
    </row>
    <row r="35" spans="1:11" x14ac:dyDescent="0.25">
      <c r="A35" s="6"/>
      <c r="B35" s="23" t="str">
        <f>IF(E34&lt;seznamy!H3,CONCATENATE("Ve skupině ","""",seznamy!G3,""""," jsou méně než ",seznamy!$H$3," literární díla."),"První skupina je v pořádku.")</f>
        <v>Ve skupině "Literatura do konce 19. století" jsou méně než 3 literární díla.</v>
      </c>
      <c r="C35" s="23"/>
      <c r="D35">
        <v>2</v>
      </c>
      <c r="E35" s="7">
        <f t="shared" ref="E35" si="4">COUNTIF($E$13:$E$32,D35)</f>
        <v>0</v>
      </c>
      <c r="F35" s="7" t="s">
        <v>69</v>
      </c>
      <c r="G35" s="7">
        <f t="shared" ref="G35:G36" si="5">COUNTIF($G$13:$G$32,F35)</f>
        <v>0</v>
      </c>
    </row>
    <row r="36" spans="1:11" x14ac:dyDescent="0.25">
      <c r="A36" s="6"/>
      <c r="B36" s="23" t="str">
        <f>IF(E35&lt;seznamy!H4,CONCATENATE("Ve skupině","""",seznamy!G4,""""," je méně než ",seznamy!$H$4," literárních děl."),"Druhá skupina je v pořádku.")</f>
        <v>Ve skupině"Literatura 20. a 21. století" je méně než 10 literárních děl.</v>
      </c>
      <c r="C36" s="23"/>
      <c r="F36" s="7" t="s">
        <v>68</v>
      </c>
      <c r="G36" s="7">
        <f t="shared" si="5"/>
        <v>0</v>
      </c>
    </row>
    <row r="37" spans="1:11" x14ac:dyDescent="0.25">
      <c r="A37" s="6"/>
      <c r="B37" s="6"/>
      <c r="C37" s="2"/>
    </row>
    <row r="38" spans="1:11" x14ac:dyDescent="0.25">
      <c r="A38" s="6"/>
      <c r="B38" s="23" t="str">
        <f>IF(G34&lt;seznamy!K3,CONCATENATE("V seznamu chybí dramatické dílo."),"Počet dramatických děl je v pořádku.")</f>
        <v>V seznamu chybí dramatické dílo.</v>
      </c>
      <c r="C38" s="23"/>
    </row>
    <row r="39" spans="1:11" x14ac:dyDescent="0.25">
      <c r="A39" s="6"/>
      <c r="B39" s="23" t="str">
        <f>IF(G35&lt;seznamy!K4,CONCATENATE("V seznamu chybí básnické dílo."),"Počet básnických děl je v pořádku.")</f>
        <v>V seznamu chybí básnické dílo.</v>
      </c>
      <c r="C39" s="23"/>
    </row>
    <row r="40" spans="1:11" x14ac:dyDescent="0.25">
      <c r="A40" s="6"/>
      <c r="B40" s="23" t="str">
        <f>IF(G36&lt;seznamy!K5,CONCATENATE("V seznamu chybí prozaická díla."),"Počet prozaických děl je v pořádku.")</f>
        <v>V seznamu chybí prozaická díla.</v>
      </c>
      <c r="C40" s="23"/>
    </row>
    <row r="41" spans="1:11" x14ac:dyDescent="0.25">
      <c r="A41" s="6"/>
      <c r="B41" s="6"/>
      <c r="C41" s="2"/>
    </row>
    <row r="42" spans="1:11" x14ac:dyDescent="0.25">
      <c r="A42" s="6"/>
      <c r="B42" s="23" t="str">
        <f>IF(SUM(E34:E35)&lt;seznamy!$F$10,CONCATENATE("V seznamu je méně než ",seznamy!$F$10," literárních děl"),"Celkový počet literárních děl je v pořádku.")</f>
        <v>V seznamu je méně než 20 literárních děl</v>
      </c>
      <c r="C42" s="23"/>
    </row>
    <row r="43" spans="1:11" x14ac:dyDescent="0.25">
      <c r="B43" s="21" t="str">
        <f>IF(OR(I34&gt;2,J34&gt;2,K34&gt;2),CONCATENATE("V seznamu se více než dvakrát opakuje ",(IF(I34&gt;2,I12,IF(J34&gt;2,J12,IF(K34&gt;2,K12," "))))),"V seznamu nejsou více než dvě díla jednoho autora. ")</f>
        <v xml:space="preserve">V seznamu nejsou více než dvě díla jednoho autora. </v>
      </c>
      <c r="C43" s="21"/>
    </row>
    <row r="44" spans="1:11" x14ac:dyDescent="0.25">
      <c r="B44" s="21" t="str">
        <f>IF(OR(ISBLANK(C8),ISBLANK(C10)),"Není vyplněno jméno žáka nebo třída","")</f>
        <v>Není vyplněno jméno žáka nebo třída</v>
      </c>
      <c r="C44" s="21"/>
    </row>
    <row r="46" spans="1:11" x14ac:dyDescent="0.25">
      <c r="A46" t="s">
        <v>90</v>
      </c>
      <c r="C46" s="20">
        <f ca="1">TODAY()</f>
        <v>46038</v>
      </c>
    </row>
    <row r="48" spans="1:11" x14ac:dyDescent="0.25">
      <c r="A48" t="s">
        <v>91</v>
      </c>
      <c r="C48" s="12"/>
    </row>
  </sheetData>
  <sheetProtection algorithmName="SHA-512" hashValue="/BpPTC4qBxlSVlK3T7ey6yq15hJ06zoLkHI3aC/NdA+ZwYHgg2cBsJQwjNI5nvXY8W5oRcD82Uo4l9HxWGK6+w==" saltValue="5vBAFcZXoohqsGJltmie5g==" spinCount="100000" sheet="1" objects="1" scenarios="1" selectLockedCells="1"/>
  <mergeCells count="19">
    <mergeCell ref="A1:C1"/>
    <mergeCell ref="A3:C3"/>
    <mergeCell ref="A5:C5"/>
    <mergeCell ref="A6:C6"/>
    <mergeCell ref="A2:C2"/>
    <mergeCell ref="A4:C4"/>
    <mergeCell ref="B44:C44"/>
    <mergeCell ref="A7:C7"/>
    <mergeCell ref="A9:C9"/>
    <mergeCell ref="B35:C35"/>
    <mergeCell ref="B36:C36"/>
    <mergeCell ref="B43:C43"/>
    <mergeCell ref="B39:C39"/>
    <mergeCell ref="A11:C11"/>
    <mergeCell ref="A10:B10"/>
    <mergeCell ref="B40:C40"/>
    <mergeCell ref="B42:C42"/>
    <mergeCell ref="B38:C38"/>
    <mergeCell ref="B34:C34"/>
  </mergeCells>
  <conditionalFormatting sqref="B34:C34">
    <cfRule type="expression" dxfId="8" priority="8">
      <formula>$H$34=FALSE</formula>
    </cfRule>
  </conditionalFormatting>
  <conditionalFormatting sqref="B44:C44">
    <cfRule type="expression" dxfId="1" priority="5">
      <formula>OR(ISBLANK(C8),ISBLANK(C10))</formula>
    </cfRule>
  </conditionalFormatting>
  <conditionalFormatting sqref="B43:C43">
    <cfRule type="expression" dxfId="0" priority="1">
      <formula>OR(I34&gt;2,J34&gt;2,K34&gt;2)</formula>
    </cfRule>
  </conditionalFormatting>
  <printOptions horizontalCentered="1"/>
  <pageMargins left="0.98425196850393704" right="0.98425196850393704" top="0.78740157480314965" bottom="0.78740157480314965" header="0.31496062992125984" footer="0.31496062992125984"/>
  <pageSetup paperSize="9" orientation="portrait" horizont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1AA74381-142B-4386-B52B-A85717BA4AD2}">
            <xm:f>OR(B13&lt;1,B13&gt;seznamy!$F$9)</xm:f>
            <x14:dxf>
              <fill>
                <patternFill>
                  <bgColor rgb="FFFF0000"/>
                </patternFill>
              </fill>
            </x14:dxf>
          </x14:cfRule>
          <xm:sqref>B13:B32</xm:sqref>
        </x14:conditionalFormatting>
        <x14:conditionalFormatting xmlns:xm="http://schemas.microsoft.com/office/excel/2006/main">
          <x14:cfRule type="expression" priority="17" id="{5A952A83-111C-4826-80E5-D53FCA5E8FCE}">
            <xm:f>$E$34&lt;seznamy!H3</xm:f>
            <x14:dxf>
              <fill>
                <patternFill>
                  <bgColor rgb="FFFF0000"/>
                </patternFill>
              </fill>
            </x14:dxf>
          </x14:cfRule>
          <xm:sqref>B35:C35</xm:sqref>
        </x14:conditionalFormatting>
        <x14:conditionalFormatting xmlns:xm="http://schemas.microsoft.com/office/excel/2006/main">
          <x14:cfRule type="expression" priority="4" id="{AE30D34D-ABFD-4CFF-A1B9-F20458DA8D38}">
            <xm:f>$E$35&lt;seznamy!$H$4</xm:f>
            <x14:dxf>
              <fill>
                <patternFill>
                  <bgColor rgb="FFFF0000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expression" priority="13" id="{831161B8-D929-49C4-B3EC-55C78B83BA5E}">
            <xm:f>$G$34&lt;seznamy!K3</xm:f>
            <x14:dxf>
              <fill>
                <patternFill>
                  <bgColor rgb="FFFF0000"/>
                </patternFill>
              </fill>
            </x14:dxf>
          </x14:cfRule>
          <xm:sqref>B38:C38</xm:sqref>
        </x14:conditionalFormatting>
        <x14:conditionalFormatting xmlns:xm="http://schemas.microsoft.com/office/excel/2006/main">
          <x14:cfRule type="expression" priority="12" id="{B9222DDB-620C-4B3C-A20C-409635FF72BF}">
            <xm:f>$G$35&lt;seznamy!K4</xm:f>
            <x14:dxf>
              <fill>
                <patternFill>
                  <bgColor rgb="FFFF0000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11" id="{877462FD-9A67-41F8-8717-21ED1443A331}">
            <xm:f>$G$36&lt;seznamy!K5</xm:f>
            <x14:dxf>
              <fill>
                <patternFill>
                  <bgColor rgb="FFFF0000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9" id="{ED5AA9A7-8690-49BD-979A-0CBA88B6ED8B}">
            <xm:f>SUM(E34:E36)&lt;seznamy!$F$10</xm:f>
            <x14:dxf>
              <fill>
                <patternFill>
                  <bgColor rgb="FFFF0000"/>
                </patternFill>
              </fill>
            </x14:dxf>
          </x14:cfRule>
          <xm:sqref>B42:C42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5"/>
  <sheetViews>
    <sheetView workbookViewId="0">
      <selection activeCell="B59" sqref="B59"/>
    </sheetView>
  </sheetViews>
  <sheetFormatPr defaultColWidth="9.109375" defaultRowHeight="13.2" x14ac:dyDescent="0.25"/>
  <cols>
    <col min="1" max="1" width="5.6640625" style="3" customWidth="1"/>
    <col min="2" max="2" width="54.109375" style="1" customWidth="1"/>
    <col min="3" max="3" width="7.33203125" style="3" customWidth="1"/>
    <col min="4" max="4" width="4.44140625" style="3" customWidth="1"/>
    <col min="5" max="6" width="9.109375" style="1" customWidth="1"/>
    <col min="7" max="7" width="29" style="1" customWidth="1"/>
    <col min="8" max="9" width="9.109375" style="1" customWidth="1"/>
    <col min="10" max="10" width="7" style="1" customWidth="1"/>
    <col min="11" max="11" width="5.5546875" style="1" customWidth="1"/>
    <col min="12" max="12" width="9.109375" style="1" customWidth="1"/>
    <col min="13" max="16384" width="9.109375" style="1"/>
  </cols>
  <sheetData>
    <row r="1" spans="1:11" x14ac:dyDescent="0.25">
      <c r="A1" s="22" t="s">
        <v>84</v>
      </c>
      <c r="B1" s="22"/>
      <c r="C1" s="22"/>
      <c r="D1" s="22"/>
      <c r="F1" s="22" t="s">
        <v>85</v>
      </c>
      <c r="G1" s="22"/>
      <c r="H1" s="22"/>
      <c r="J1" s="22" t="s">
        <v>80</v>
      </c>
      <c r="K1" s="22"/>
    </row>
    <row r="2" spans="1:11" s="10" customFormat="1" ht="39.6" x14ac:dyDescent="0.25">
      <c r="A2" s="9" t="s">
        <v>81</v>
      </c>
      <c r="B2" s="9" t="s">
        <v>82</v>
      </c>
      <c r="C2" s="9" t="s">
        <v>78</v>
      </c>
      <c r="D2" s="9" t="s">
        <v>83</v>
      </c>
      <c r="F2" s="9" t="s">
        <v>88</v>
      </c>
      <c r="G2" s="9" t="s">
        <v>78</v>
      </c>
      <c r="H2" s="9" t="s">
        <v>79</v>
      </c>
      <c r="J2" s="9" t="s">
        <v>83</v>
      </c>
      <c r="K2" s="9" t="s">
        <v>79</v>
      </c>
    </row>
    <row r="3" spans="1:11" x14ac:dyDescent="0.25">
      <c r="A3" s="3">
        <v>1</v>
      </c>
      <c r="B3" s="8" t="s">
        <v>103</v>
      </c>
      <c r="C3" s="3">
        <v>1</v>
      </c>
      <c r="D3" s="7" t="s">
        <v>68</v>
      </c>
      <c r="F3" s="3">
        <v>1</v>
      </c>
      <c r="G3" t="s">
        <v>113</v>
      </c>
      <c r="H3" s="3">
        <v>3</v>
      </c>
      <c r="J3" s="11" t="s">
        <v>65</v>
      </c>
      <c r="K3" s="10">
        <v>1</v>
      </c>
    </row>
    <row r="4" spans="1:11" x14ac:dyDescent="0.25">
      <c r="A4" s="3">
        <v>2</v>
      </c>
      <c r="B4" s="4" t="s">
        <v>0</v>
      </c>
      <c r="C4" s="3">
        <v>1</v>
      </c>
      <c r="D4" s="7" t="s">
        <v>69</v>
      </c>
      <c r="F4" s="3">
        <v>2</v>
      </c>
      <c r="G4" t="s">
        <v>114</v>
      </c>
      <c r="H4" s="3">
        <v>10</v>
      </c>
      <c r="J4" t="s">
        <v>64</v>
      </c>
      <c r="K4" s="3">
        <v>1</v>
      </c>
    </row>
    <row r="5" spans="1:11" x14ac:dyDescent="0.25">
      <c r="A5" s="3">
        <v>3</v>
      </c>
      <c r="B5" s="4" t="s">
        <v>1</v>
      </c>
      <c r="C5" s="3">
        <v>1</v>
      </c>
      <c r="D5" s="7" t="s">
        <v>69</v>
      </c>
      <c r="F5" s="3"/>
      <c r="G5"/>
      <c r="H5" s="3"/>
      <c r="J5" t="s">
        <v>66</v>
      </c>
      <c r="K5" s="3">
        <v>1</v>
      </c>
    </row>
    <row r="6" spans="1:11" x14ac:dyDescent="0.25">
      <c r="A6" s="3">
        <v>4</v>
      </c>
      <c r="B6" s="4" t="s">
        <v>46</v>
      </c>
      <c r="C6" s="3">
        <v>1</v>
      </c>
      <c r="D6" s="7" t="s">
        <v>68</v>
      </c>
      <c r="F6" s="7"/>
      <c r="G6"/>
      <c r="H6" s="7"/>
    </row>
    <row r="7" spans="1:11" x14ac:dyDescent="0.25">
      <c r="A7" s="3">
        <v>5</v>
      </c>
      <c r="B7" s="4" t="s">
        <v>2</v>
      </c>
      <c r="C7" s="3">
        <v>1</v>
      </c>
      <c r="D7" s="7" t="s">
        <v>67</v>
      </c>
    </row>
    <row r="8" spans="1:11" x14ac:dyDescent="0.25">
      <c r="A8" s="3">
        <v>6</v>
      </c>
      <c r="B8" s="8" t="s">
        <v>104</v>
      </c>
      <c r="C8" s="3">
        <v>1</v>
      </c>
      <c r="D8" s="7" t="s">
        <v>67</v>
      </c>
    </row>
    <row r="9" spans="1:11" x14ac:dyDescent="0.25">
      <c r="A9" s="3">
        <v>7</v>
      </c>
      <c r="B9" s="4" t="s">
        <v>3</v>
      </c>
      <c r="C9" s="3">
        <v>1</v>
      </c>
      <c r="D9" s="7" t="s">
        <v>67</v>
      </c>
      <c r="F9" s="6">
        <v>93</v>
      </c>
      <c r="G9" s="5" t="s">
        <v>92</v>
      </c>
    </row>
    <row r="10" spans="1:11" x14ac:dyDescent="0.25">
      <c r="A10" s="3">
        <v>8</v>
      </c>
      <c r="B10" s="4" t="s">
        <v>4</v>
      </c>
      <c r="C10" s="3">
        <v>1</v>
      </c>
      <c r="D10" s="7" t="s">
        <v>67</v>
      </c>
      <c r="F10" s="6">
        <v>20</v>
      </c>
      <c r="G10" s="2" t="s">
        <v>93</v>
      </c>
    </row>
    <row r="11" spans="1:11" x14ac:dyDescent="0.25">
      <c r="A11" s="3">
        <v>9</v>
      </c>
      <c r="B11" s="8" t="s">
        <v>70</v>
      </c>
      <c r="C11" s="3">
        <v>1</v>
      </c>
      <c r="D11" s="7" t="s">
        <v>67</v>
      </c>
    </row>
    <row r="12" spans="1:11" x14ac:dyDescent="0.25">
      <c r="A12" s="3">
        <v>10</v>
      </c>
      <c r="B12" s="8" t="s">
        <v>71</v>
      </c>
      <c r="C12" s="3">
        <v>1</v>
      </c>
      <c r="D12" s="7" t="s">
        <v>68</v>
      </c>
    </row>
    <row r="13" spans="1:11" x14ac:dyDescent="0.25">
      <c r="A13" s="3">
        <v>11</v>
      </c>
      <c r="B13" s="4" t="s">
        <v>13</v>
      </c>
      <c r="C13" s="3">
        <v>1</v>
      </c>
      <c r="D13" s="7" t="s">
        <v>68</v>
      </c>
    </row>
    <row r="14" spans="1:11" x14ac:dyDescent="0.25">
      <c r="A14" s="3">
        <v>12</v>
      </c>
      <c r="B14" s="4" t="s">
        <v>47</v>
      </c>
      <c r="C14" s="3">
        <v>1</v>
      </c>
      <c r="D14" s="7" t="s">
        <v>69</v>
      </c>
      <c r="G14" s="12"/>
    </row>
    <row r="15" spans="1:11" x14ac:dyDescent="0.25">
      <c r="A15" s="3">
        <v>13</v>
      </c>
      <c r="B15" s="4" t="s">
        <v>5</v>
      </c>
      <c r="C15" s="3">
        <v>1</v>
      </c>
      <c r="D15" s="7" t="s">
        <v>68</v>
      </c>
    </row>
    <row r="16" spans="1:11" x14ac:dyDescent="0.25">
      <c r="A16" s="3">
        <v>14</v>
      </c>
      <c r="B16" s="8" t="s">
        <v>106</v>
      </c>
      <c r="C16" s="3">
        <v>1</v>
      </c>
      <c r="D16" s="3" t="s">
        <v>68</v>
      </c>
    </row>
    <row r="17" spans="1:4" x14ac:dyDescent="0.25">
      <c r="A17" s="3">
        <v>15</v>
      </c>
      <c r="B17" s="4" t="s">
        <v>6</v>
      </c>
      <c r="C17" s="3">
        <v>1</v>
      </c>
      <c r="D17" s="7" t="s">
        <v>68</v>
      </c>
    </row>
    <row r="18" spans="1:4" x14ac:dyDescent="0.25">
      <c r="A18" s="3">
        <v>16</v>
      </c>
      <c r="B18" s="4" t="s">
        <v>7</v>
      </c>
      <c r="C18" s="3">
        <v>1</v>
      </c>
      <c r="D18" s="7" t="s">
        <v>67</v>
      </c>
    </row>
    <row r="19" spans="1:4" x14ac:dyDescent="0.25">
      <c r="A19" s="3">
        <v>17</v>
      </c>
      <c r="B19" s="4" t="s">
        <v>8</v>
      </c>
      <c r="C19" s="3">
        <v>1</v>
      </c>
      <c r="D19" s="7" t="s">
        <v>68</v>
      </c>
    </row>
    <row r="20" spans="1:4" x14ac:dyDescent="0.25">
      <c r="A20" s="3">
        <v>18</v>
      </c>
      <c r="B20" s="4" t="s">
        <v>9</v>
      </c>
      <c r="C20" s="3">
        <v>1</v>
      </c>
      <c r="D20" s="7" t="s">
        <v>69</v>
      </c>
    </row>
    <row r="21" spans="1:4" x14ac:dyDescent="0.25">
      <c r="A21" s="3">
        <v>19</v>
      </c>
      <c r="B21" s="4" t="s">
        <v>10</v>
      </c>
      <c r="C21" s="3">
        <v>1</v>
      </c>
      <c r="D21" s="7" t="s">
        <v>69</v>
      </c>
    </row>
    <row r="22" spans="1:4" x14ac:dyDescent="0.25">
      <c r="A22" s="3">
        <v>20</v>
      </c>
      <c r="B22" s="4" t="s">
        <v>11</v>
      </c>
      <c r="C22" s="3">
        <v>1</v>
      </c>
      <c r="D22" s="7" t="s">
        <v>68</v>
      </c>
    </row>
    <row r="23" spans="1:4" x14ac:dyDescent="0.25">
      <c r="A23" s="3">
        <v>21</v>
      </c>
      <c r="B23" s="4" t="s">
        <v>12</v>
      </c>
      <c r="C23" s="3">
        <v>1</v>
      </c>
      <c r="D23" s="7" t="s">
        <v>67</v>
      </c>
    </row>
    <row r="24" spans="1:4" x14ac:dyDescent="0.25">
      <c r="A24" s="3">
        <v>22</v>
      </c>
      <c r="B24" s="4" t="s">
        <v>48</v>
      </c>
      <c r="C24" s="3">
        <v>1</v>
      </c>
      <c r="D24" s="7" t="s">
        <v>67</v>
      </c>
    </row>
    <row r="25" spans="1:4" x14ac:dyDescent="0.25">
      <c r="A25" s="3">
        <v>23</v>
      </c>
      <c r="B25" s="4" t="s">
        <v>14</v>
      </c>
      <c r="C25" s="3">
        <v>1</v>
      </c>
      <c r="D25" s="7" t="s">
        <v>69</v>
      </c>
    </row>
    <row r="26" spans="1:4" x14ac:dyDescent="0.25">
      <c r="A26" s="3">
        <v>24</v>
      </c>
      <c r="B26" s="4" t="s">
        <v>16</v>
      </c>
      <c r="C26" s="3">
        <v>1</v>
      </c>
      <c r="D26" s="7" t="s">
        <v>69</v>
      </c>
    </row>
    <row r="27" spans="1:4" x14ac:dyDescent="0.25">
      <c r="A27" s="3">
        <v>25</v>
      </c>
      <c r="B27" s="4" t="s">
        <v>15</v>
      </c>
      <c r="C27" s="3">
        <v>1</v>
      </c>
      <c r="D27" s="7" t="s">
        <v>69</v>
      </c>
    </row>
    <row r="28" spans="1:4" x14ac:dyDescent="0.25">
      <c r="A28" s="3">
        <v>26</v>
      </c>
      <c r="B28" s="4" t="s">
        <v>17</v>
      </c>
      <c r="C28" s="3">
        <v>1</v>
      </c>
      <c r="D28" s="3" t="s">
        <v>68</v>
      </c>
    </row>
    <row r="29" spans="1:4" x14ac:dyDescent="0.25">
      <c r="A29" s="3">
        <v>27</v>
      </c>
      <c r="B29" s="4" t="s">
        <v>19</v>
      </c>
      <c r="C29" s="3">
        <v>1</v>
      </c>
      <c r="D29" s="7" t="s">
        <v>69</v>
      </c>
    </row>
    <row r="30" spans="1:4" x14ac:dyDescent="0.25">
      <c r="A30" s="3">
        <v>28</v>
      </c>
      <c r="B30" s="4" t="s">
        <v>18</v>
      </c>
      <c r="C30" s="3">
        <v>1</v>
      </c>
      <c r="D30" s="7" t="s">
        <v>68</v>
      </c>
    </row>
    <row r="31" spans="1:4" x14ac:dyDescent="0.25">
      <c r="A31" s="3">
        <v>29</v>
      </c>
      <c r="B31" s="4" t="s">
        <v>49</v>
      </c>
      <c r="C31" s="3">
        <v>1</v>
      </c>
      <c r="D31" s="7" t="s">
        <v>68</v>
      </c>
    </row>
    <row r="32" spans="1:4" x14ac:dyDescent="0.25">
      <c r="A32" s="3">
        <v>30</v>
      </c>
      <c r="B32" s="8" t="s">
        <v>107</v>
      </c>
      <c r="C32" s="3">
        <v>1</v>
      </c>
      <c r="D32" s="7" t="s">
        <v>67</v>
      </c>
    </row>
    <row r="33" spans="1:4" x14ac:dyDescent="0.25">
      <c r="A33" s="3">
        <v>31</v>
      </c>
      <c r="B33" s="8" t="s">
        <v>118</v>
      </c>
      <c r="C33" s="3">
        <v>1</v>
      </c>
      <c r="D33" s="7" t="s">
        <v>67</v>
      </c>
    </row>
    <row r="34" spans="1:4" x14ac:dyDescent="0.25">
      <c r="A34" s="3">
        <v>32</v>
      </c>
      <c r="B34" s="4" t="s">
        <v>20</v>
      </c>
      <c r="C34" s="3">
        <v>1</v>
      </c>
      <c r="D34" s="7" t="s">
        <v>67</v>
      </c>
    </row>
    <row r="35" spans="1:4" x14ac:dyDescent="0.25">
      <c r="A35" s="3">
        <v>33</v>
      </c>
      <c r="B35" s="4" t="s">
        <v>21</v>
      </c>
      <c r="C35" s="3">
        <v>2</v>
      </c>
      <c r="D35" s="7" t="s">
        <v>67</v>
      </c>
    </row>
    <row r="36" spans="1:4" x14ac:dyDescent="0.25">
      <c r="A36" s="3">
        <v>34</v>
      </c>
      <c r="B36" s="4" t="s">
        <v>50</v>
      </c>
      <c r="C36" s="3">
        <v>2</v>
      </c>
      <c r="D36" s="7" t="s">
        <v>68</v>
      </c>
    </row>
    <row r="37" spans="1:4" x14ac:dyDescent="0.25">
      <c r="A37" s="3">
        <v>35</v>
      </c>
      <c r="B37" s="4" t="s">
        <v>22</v>
      </c>
      <c r="C37" s="3">
        <v>2</v>
      </c>
      <c r="D37" s="7" t="s">
        <v>68</v>
      </c>
    </row>
    <row r="38" spans="1:4" x14ac:dyDescent="0.25">
      <c r="A38" s="3">
        <v>36</v>
      </c>
      <c r="B38" s="4" t="s">
        <v>23</v>
      </c>
      <c r="C38" s="3">
        <v>2</v>
      </c>
      <c r="D38" s="7" t="s">
        <v>68</v>
      </c>
    </row>
    <row r="39" spans="1:4" x14ac:dyDescent="0.25">
      <c r="A39" s="3">
        <v>37</v>
      </c>
      <c r="B39" s="8" t="s">
        <v>73</v>
      </c>
      <c r="C39" s="3">
        <v>2</v>
      </c>
      <c r="D39" s="7" t="s">
        <v>68</v>
      </c>
    </row>
    <row r="40" spans="1:4" x14ac:dyDescent="0.25">
      <c r="A40" s="3">
        <v>38</v>
      </c>
      <c r="B40" s="8" t="s">
        <v>74</v>
      </c>
      <c r="C40" s="3">
        <v>2</v>
      </c>
      <c r="D40" s="7" t="s">
        <v>68</v>
      </c>
    </row>
    <row r="41" spans="1:4" x14ac:dyDescent="0.25">
      <c r="A41" s="3">
        <v>39</v>
      </c>
      <c r="B41" s="1" t="s">
        <v>24</v>
      </c>
      <c r="C41" s="3">
        <v>2</v>
      </c>
      <c r="D41" s="7" t="s">
        <v>68</v>
      </c>
    </row>
    <row r="42" spans="1:4" x14ac:dyDescent="0.25">
      <c r="A42" s="3">
        <v>40</v>
      </c>
      <c r="B42" t="s">
        <v>99</v>
      </c>
      <c r="C42" s="3">
        <v>2</v>
      </c>
      <c r="D42" s="7" t="s">
        <v>68</v>
      </c>
    </row>
    <row r="43" spans="1:4" x14ac:dyDescent="0.25">
      <c r="A43" s="3">
        <v>41</v>
      </c>
      <c r="B43" t="s">
        <v>100</v>
      </c>
      <c r="C43" s="3">
        <v>2</v>
      </c>
      <c r="D43" s="7" t="s">
        <v>68</v>
      </c>
    </row>
    <row r="44" spans="1:4" x14ac:dyDescent="0.25">
      <c r="A44" s="3">
        <v>42</v>
      </c>
      <c r="B44" s="1" t="s">
        <v>25</v>
      </c>
      <c r="C44" s="3">
        <v>2</v>
      </c>
      <c r="D44" s="7" t="s">
        <v>68</v>
      </c>
    </row>
    <row r="45" spans="1:4" x14ac:dyDescent="0.25">
      <c r="A45" s="3">
        <v>43</v>
      </c>
      <c r="B45" s="1" t="s">
        <v>26</v>
      </c>
      <c r="C45" s="3">
        <v>2</v>
      </c>
      <c r="D45" s="7" t="s">
        <v>68</v>
      </c>
    </row>
    <row r="46" spans="1:4" x14ac:dyDescent="0.25">
      <c r="A46" s="3">
        <v>44</v>
      </c>
      <c r="B46" s="1" t="s">
        <v>51</v>
      </c>
      <c r="C46" s="3">
        <v>2</v>
      </c>
      <c r="D46" s="7" t="s">
        <v>68</v>
      </c>
    </row>
    <row r="47" spans="1:4" x14ac:dyDescent="0.25">
      <c r="A47" s="3">
        <v>45</v>
      </c>
      <c r="B47" s="4" t="s">
        <v>28</v>
      </c>
      <c r="C47" s="3">
        <v>2</v>
      </c>
      <c r="D47" s="7" t="s">
        <v>68</v>
      </c>
    </row>
    <row r="48" spans="1:4" x14ac:dyDescent="0.25">
      <c r="A48" s="3">
        <v>46</v>
      </c>
      <c r="B48" s="8" t="s">
        <v>105</v>
      </c>
      <c r="C48" s="3">
        <v>2</v>
      </c>
      <c r="D48" s="7" t="s">
        <v>68</v>
      </c>
    </row>
    <row r="49" spans="1:4" x14ac:dyDescent="0.25">
      <c r="A49" s="3">
        <v>47</v>
      </c>
      <c r="B49" s="1" t="s">
        <v>52</v>
      </c>
      <c r="C49" s="3">
        <v>2</v>
      </c>
      <c r="D49" s="7" t="s">
        <v>68</v>
      </c>
    </row>
    <row r="50" spans="1:4" x14ac:dyDescent="0.25">
      <c r="A50" s="3">
        <v>48</v>
      </c>
      <c r="B50" s="4" t="s">
        <v>53</v>
      </c>
      <c r="C50" s="3">
        <v>2</v>
      </c>
      <c r="D50" s="7" t="s">
        <v>68</v>
      </c>
    </row>
    <row r="51" spans="1:4" x14ac:dyDescent="0.25">
      <c r="A51" s="3">
        <v>49</v>
      </c>
      <c r="B51" s="4" t="s">
        <v>27</v>
      </c>
      <c r="C51" s="3">
        <v>2</v>
      </c>
      <c r="D51" s="7" t="s">
        <v>68</v>
      </c>
    </row>
    <row r="52" spans="1:4" x14ac:dyDescent="0.25">
      <c r="A52" s="3">
        <v>50</v>
      </c>
      <c r="B52" s="4" t="s">
        <v>54</v>
      </c>
      <c r="C52" s="3">
        <v>2</v>
      </c>
      <c r="D52" s="7" t="s">
        <v>68</v>
      </c>
    </row>
    <row r="53" spans="1:4" x14ac:dyDescent="0.25">
      <c r="A53" s="3">
        <v>51</v>
      </c>
      <c r="B53" s="4" t="s">
        <v>29</v>
      </c>
      <c r="C53" s="3">
        <v>2</v>
      </c>
      <c r="D53" s="7" t="s">
        <v>69</v>
      </c>
    </row>
    <row r="54" spans="1:4" x14ac:dyDescent="0.25">
      <c r="A54" s="3">
        <v>52</v>
      </c>
      <c r="B54" s="8" t="s">
        <v>108</v>
      </c>
      <c r="C54" s="3">
        <v>2</v>
      </c>
      <c r="D54" s="7" t="s">
        <v>68</v>
      </c>
    </row>
    <row r="55" spans="1:4" x14ac:dyDescent="0.25">
      <c r="A55" s="3">
        <v>53</v>
      </c>
      <c r="B55" s="4" t="s">
        <v>30</v>
      </c>
      <c r="C55" s="3">
        <v>2</v>
      </c>
      <c r="D55" s="7" t="s">
        <v>67</v>
      </c>
    </row>
    <row r="56" spans="1:4" x14ac:dyDescent="0.25">
      <c r="A56" s="3">
        <v>54</v>
      </c>
      <c r="B56" s="8" t="s">
        <v>101</v>
      </c>
      <c r="C56" s="3">
        <v>2</v>
      </c>
      <c r="D56" s="7" t="s">
        <v>69</v>
      </c>
    </row>
    <row r="57" spans="1:4" x14ac:dyDescent="0.25">
      <c r="A57" s="3">
        <v>55</v>
      </c>
      <c r="B57" s="4" t="s">
        <v>31</v>
      </c>
      <c r="C57" s="3">
        <v>2</v>
      </c>
      <c r="D57" s="7" t="s">
        <v>68</v>
      </c>
    </row>
    <row r="58" spans="1:4" x14ac:dyDescent="0.25">
      <c r="A58" s="3">
        <v>56</v>
      </c>
      <c r="B58" s="4" t="s">
        <v>32</v>
      </c>
      <c r="C58" s="3">
        <v>2</v>
      </c>
      <c r="D58" s="7" t="s">
        <v>67</v>
      </c>
    </row>
    <row r="59" spans="1:4" x14ac:dyDescent="0.25">
      <c r="A59" s="3">
        <v>57</v>
      </c>
      <c r="B59" s="4" t="s">
        <v>122</v>
      </c>
      <c r="C59" s="3">
        <v>2</v>
      </c>
      <c r="D59" s="7" t="s">
        <v>67</v>
      </c>
    </row>
    <row r="60" spans="1:4" x14ac:dyDescent="0.25">
      <c r="A60" s="3">
        <v>58</v>
      </c>
      <c r="B60" s="4" t="s">
        <v>55</v>
      </c>
      <c r="C60" s="3">
        <v>2</v>
      </c>
      <c r="D60" s="7" t="s">
        <v>68</v>
      </c>
    </row>
    <row r="61" spans="1:4" x14ac:dyDescent="0.25">
      <c r="A61" s="3">
        <v>59</v>
      </c>
      <c r="B61" s="4" t="s">
        <v>33</v>
      </c>
      <c r="C61" s="3">
        <v>2</v>
      </c>
      <c r="D61" s="7" t="s">
        <v>68</v>
      </c>
    </row>
    <row r="62" spans="1:4" x14ac:dyDescent="0.25">
      <c r="A62" s="3">
        <v>60</v>
      </c>
      <c r="B62" s="4" t="s">
        <v>56</v>
      </c>
      <c r="C62" s="3">
        <v>2</v>
      </c>
      <c r="D62" s="7" t="s">
        <v>68</v>
      </c>
    </row>
    <row r="63" spans="1:4" x14ac:dyDescent="0.25">
      <c r="A63" s="3">
        <v>61</v>
      </c>
      <c r="B63" s="4" t="s">
        <v>123</v>
      </c>
      <c r="C63" s="3">
        <v>2</v>
      </c>
      <c r="D63" s="7" t="s">
        <v>67</v>
      </c>
    </row>
    <row r="64" spans="1:4" x14ac:dyDescent="0.25">
      <c r="A64" s="3">
        <v>62</v>
      </c>
      <c r="B64" s="4" t="s">
        <v>34</v>
      </c>
      <c r="C64" s="3">
        <v>2</v>
      </c>
      <c r="D64" s="7" t="s">
        <v>68</v>
      </c>
    </row>
    <row r="65" spans="1:4" x14ac:dyDescent="0.25">
      <c r="A65" s="3">
        <v>63</v>
      </c>
      <c r="B65" s="4" t="s">
        <v>35</v>
      </c>
      <c r="C65" s="3">
        <v>2</v>
      </c>
      <c r="D65" s="7" t="s">
        <v>69</v>
      </c>
    </row>
    <row r="66" spans="1:4" x14ac:dyDescent="0.25">
      <c r="A66" s="3">
        <v>64</v>
      </c>
      <c r="B66" s="4" t="s">
        <v>36</v>
      </c>
      <c r="C66" s="3">
        <v>2</v>
      </c>
      <c r="D66" s="7" t="s">
        <v>68</v>
      </c>
    </row>
    <row r="67" spans="1:4" x14ac:dyDescent="0.25">
      <c r="A67" s="3">
        <v>65</v>
      </c>
      <c r="B67" s="4" t="s">
        <v>57</v>
      </c>
      <c r="C67" s="3">
        <v>2</v>
      </c>
      <c r="D67" s="7" t="s">
        <v>68</v>
      </c>
    </row>
    <row r="68" spans="1:4" x14ac:dyDescent="0.25">
      <c r="A68" s="3">
        <v>66</v>
      </c>
      <c r="B68" s="8" t="s">
        <v>75</v>
      </c>
      <c r="C68" s="3">
        <v>2</v>
      </c>
      <c r="D68" s="7" t="s">
        <v>67</v>
      </c>
    </row>
    <row r="69" spans="1:4" x14ac:dyDescent="0.25">
      <c r="A69" s="3">
        <v>67</v>
      </c>
      <c r="B69" s="8" t="s">
        <v>124</v>
      </c>
      <c r="C69" s="3">
        <v>2</v>
      </c>
      <c r="D69" s="7" t="s">
        <v>68</v>
      </c>
    </row>
    <row r="70" spans="1:4" x14ac:dyDescent="0.25">
      <c r="A70" s="3">
        <v>68</v>
      </c>
      <c r="B70" s="4" t="s">
        <v>37</v>
      </c>
      <c r="C70" s="3">
        <v>2</v>
      </c>
      <c r="D70" s="7" t="s">
        <v>69</v>
      </c>
    </row>
    <row r="71" spans="1:4" x14ac:dyDescent="0.25">
      <c r="A71" s="3">
        <v>69</v>
      </c>
      <c r="B71" s="4" t="s">
        <v>38</v>
      </c>
      <c r="C71" s="3">
        <v>2</v>
      </c>
      <c r="D71" s="7" t="s">
        <v>69</v>
      </c>
    </row>
    <row r="72" spans="1:4" x14ac:dyDescent="0.25">
      <c r="A72" s="3">
        <v>70</v>
      </c>
      <c r="B72" s="4" t="s">
        <v>58</v>
      </c>
      <c r="C72" s="3">
        <v>2</v>
      </c>
      <c r="D72" s="7" t="s">
        <v>69</v>
      </c>
    </row>
    <row r="73" spans="1:4" x14ac:dyDescent="0.25">
      <c r="A73" s="3">
        <v>71</v>
      </c>
      <c r="B73" s="4" t="s">
        <v>39</v>
      </c>
      <c r="C73" s="3">
        <v>2</v>
      </c>
      <c r="D73" s="3" t="s">
        <v>68</v>
      </c>
    </row>
    <row r="74" spans="1:4" x14ac:dyDescent="0.25">
      <c r="A74" s="3">
        <v>72</v>
      </c>
      <c r="B74" s="4" t="s">
        <v>40</v>
      </c>
      <c r="C74" s="3">
        <v>2</v>
      </c>
      <c r="D74" s="7" t="s">
        <v>68</v>
      </c>
    </row>
    <row r="75" spans="1:4" x14ac:dyDescent="0.25">
      <c r="A75" s="3">
        <v>73</v>
      </c>
      <c r="B75" s="4" t="s">
        <v>41</v>
      </c>
      <c r="C75" s="3">
        <v>2</v>
      </c>
      <c r="D75" s="7" t="s">
        <v>67</v>
      </c>
    </row>
    <row r="76" spans="1:4" x14ac:dyDescent="0.25">
      <c r="A76" s="3">
        <v>74</v>
      </c>
      <c r="B76" s="1" t="s">
        <v>59</v>
      </c>
      <c r="C76" s="3">
        <v>2</v>
      </c>
      <c r="D76" s="7" t="s">
        <v>68</v>
      </c>
    </row>
    <row r="77" spans="1:4" x14ac:dyDescent="0.25">
      <c r="A77" s="3">
        <v>75</v>
      </c>
      <c r="B77" s="1" t="s">
        <v>42</v>
      </c>
      <c r="C77" s="3">
        <v>2</v>
      </c>
      <c r="D77" s="7" t="s">
        <v>68</v>
      </c>
    </row>
    <row r="78" spans="1:4" x14ac:dyDescent="0.25">
      <c r="A78" s="3">
        <v>76</v>
      </c>
      <c r="B78" t="s">
        <v>109</v>
      </c>
      <c r="C78" s="3">
        <v>2</v>
      </c>
      <c r="D78" s="7" t="s">
        <v>68</v>
      </c>
    </row>
    <row r="79" spans="1:4" x14ac:dyDescent="0.25">
      <c r="A79" s="3">
        <v>77</v>
      </c>
      <c r="B79" s="4" t="s">
        <v>43</v>
      </c>
      <c r="C79" s="3">
        <v>2</v>
      </c>
      <c r="D79" s="7" t="s">
        <v>68</v>
      </c>
    </row>
    <row r="80" spans="1:4" x14ac:dyDescent="0.25">
      <c r="A80" s="3">
        <v>78</v>
      </c>
      <c r="B80" s="4" t="s">
        <v>60</v>
      </c>
      <c r="C80" s="3">
        <v>2</v>
      </c>
      <c r="D80" s="7" t="s">
        <v>69</v>
      </c>
    </row>
    <row r="81" spans="1:4" x14ac:dyDescent="0.25">
      <c r="A81" s="3">
        <v>79</v>
      </c>
      <c r="B81" s="4" t="s">
        <v>44</v>
      </c>
      <c r="C81" s="3">
        <v>2</v>
      </c>
      <c r="D81" s="7" t="s">
        <v>68</v>
      </c>
    </row>
    <row r="82" spans="1:4" x14ac:dyDescent="0.25">
      <c r="A82" s="3">
        <v>80</v>
      </c>
      <c r="B82" s="8" t="s">
        <v>76</v>
      </c>
      <c r="C82" s="3">
        <v>2</v>
      </c>
      <c r="D82" s="7" t="s">
        <v>67</v>
      </c>
    </row>
    <row r="83" spans="1:4" x14ac:dyDescent="0.25">
      <c r="A83" s="3">
        <v>81</v>
      </c>
      <c r="B83" s="8" t="s">
        <v>125</v>
      </c>
      <c r="C83" s="3">
        <v>2</v>
      </c>
      <c r="D83" s="7" t="s">
        <v>67</v>
      </c>
    </row>
    <row r="84" spans="1:4" x14ac:dyDescent="0.25">
      <c r="A84" s="3">
        <v>82</v>
      </c>
      <c r="B84" s="1" t="s">
        <v>45</v>
      </c>
      <c r="C84" s="3">
        <v>2</v>
      </c>
      <c r="D84" s="7" t="s">
        <v>68</v>
      </c>
    </row>
    <row r="85" spans="1:4" x14ac:dyDescent="0.25">
      <c r="A85" s="3">
        <v>83</v>
      </c>
      <c r="B85" s="4" t="s">
        <v>72</v>
      </c>
      <c r="C85" s="3">
        <v>2</v>
      </c>
      <c r="D85" s="7" t="s">
        <v>68</v>
      </c>
    </row>
    <row r="86" spans="1:4" x14ac:dyDescent="0.25">
      <c r="A86" s="3">
        <v>84</v>
      </c>
      <c r="B86" s="4" t="s">
        <v>61</v>
      </c>
      <c r="C86" s="3">
        <v>2</v>
      </c>
      <c r="D86" s="7" t="s">
        <v>68</v>
      </c>
    </row>
    <row r="87" spans="1:4" x14ac:dyDescent="0.25">
      <c r="A87" s="3">
        <v>85</v>
      </c>
      <c r="B87" s="4" t="s">
        <v>62</v>
      </c>
      <c r="C87" s="3">
        <v>2</v>
      </c>
      <c r="D87" s="7" t="s">
        <v>68</v>
      </c>
    </row>
    <row r="88" spans="1:4" x14ac:dyDescent="0.25">
      <c r="A88" s="3">
        <v>86</v>
      </c>
      <c r="B88" s="8" t="s">
        <v>77</v>
      </c>
      <c r="C88" s="3">
        <v>2</v>
      </c>
      <c r="D88" s="7" t="s">
        <v>68</v>
      </c>
    </row>
    <row r="89" spans="1:4" x14ac:dyDescent="0.25">
      <c r="A89" s="3">
        <v>87</v>
      </c>
      <c r="B89" s="1" t="s">
        <v>63</v>
      </c>
      <c r="C89" s="3">
        <v>2</v>
      </c>
      <c r="D89" s="7" t="s">
        <v>68</v>
      </c>
    </row>
    <row r="90" spans="1:4" x14ac:dyDescent="0.25">
      <c r="A90" s="3">
        <v>88</v>
      </c>
      <c r="B90" s="1" t="s">
        <v>115</v>
      </c>
      <c r="C90" s="3">
        <v>2</v>
      </c>
      <c r="D90" s="7" t="s">
        <v>68</v>
      </c>
    </row>
    <row r="91" spans="1:4" x14ac:dyDescent="0.25">
      <c r="A91" s="3">
        <v>89</v>
      </c>
      <c r="B91" s="1" t="s">
        <v>116</v>
      </c>
      <c r="C91" s="3">
        <v>2</v>
      </c>
      <c r="D91" s="7" t="s">
        <v>68</v>
      </c>
    </row>
    <row r="92" spans="1:4" x14ac:dyDescent="0.25">
      <c r="A92" s="3">
        <v>90</v>
      </c>
      <c r="B92" s="1" t="s">
        <v>117</v>
      </c>
      <c r="C92" s="3">
        <v>2</v>
      </c>
      <c r="D92" s="7" t="s">
        <v>68</v>
      </c>
    </row>
    <row r="93" spans="1:4" x14ac:dyDescent="0.25">
      <c r="A93" s="3">
        <v>91</v>
      </c>
      <c r="B93" t="s">
        <v>119</v>
      </c>
      <c r="C93" s="3">
        <v>2</v>
      </c>
      <c r="D93" s="3" t="s">
        <v>68</v>
      </c>
    </row>
    <row r="94" spans="1:4" x14ac:dyDescent="0.25">
      <c r="A94" s="3">
        <v>92</v>
      </c>
      <c r="B94" s="1" t="s">
        <v>120</v>
      </c>
      <c r="C94" s="3">
        <v>2</v>
      </c>
      <c r="D94" s="3" t="s">
        <v>68</v>
      </c>
    </row>
    <row r="95" spans="1:4" x14ac:dyDescent="0.25">
      <c r="A95" s="3">
        <v>93</v>
      </c>
      <c r="B95" t="s">
        <v>121</v>
      </c>
      <c r="C95" s="3">
        <v>2</v>
      </c>
      <c r="D95" s="3" t="s">
        <v>68</v>
      </c>
    </row>
  </sheetData>
  <sheetProtection algorithmName="SHA-512" hashValue="DOpOg9DnUGXT5FK0pDjW99cGs4ACksXQ4eb+LsnLz7gEi9q3cPlOpoFARojuRv9fOtjQbh/8v63tUt6Vbbareg==" saltValue="Mn024lY41+5t36jPhnPBmg==" spinCount="100000" sheet="1" objects="1" scenarios="1" selectLockedCells="1" selectUnlockedCells="1"/>
  <mergeCells count="3">
    <mergeCell ref="A1:D1"/>
    <mergeCell ref="F1:H1"/>
    <mergeCell ref="J1:K1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scale="59" orientation="portrait" r:id="rId1"/>
  <headerFooter alignWithMargins="0">
    <oddHeader>&amp;LStřední průmyslová škola stavební
Resslova 2, České Budějovice&amp;C&amp;"Arial,Tučné"&amp;12Školní seznam literárních děl&amp;RMaturitní zkoušky 2021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d5ed9e-6331-45f9-a0ab-9f1832162bb1" xsi:nil="true"/>
    <lcf76f155ced4ddcb4097134ff3c332f xmlns="10710159-18b3-47bb-a989-bc0a2417e3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1A4D44D5C2324B902496E4E21E56BC" ma:contentTypeVersion="17" ma:contentTypeDescription="Vytvoří nový dokument" ma:contentTypeScope="" ma:versionID="464cd535547f59c9697ee2ee9feabf10">
  <xsd:schema xmlns:xsd="http://www.w3.org/2001/XMLSchema" xmlns:xs="http://www.w3.org/2001/XMLSchema" xmlns:p="http://schemas.microsoft.com/office/2006/metadata/properties" xmlns:ns2="10710159-18b3-47bb-a989-bc0a2417e36e" xmlns:ns3="fed5ed9e-6331-45f9-a0ab-9f1832162bb1" targetNamespace="http://schemas.microsoft.com/office/2006/metadata/properties" ma:root="true" ma:fieldsID="9adcb2899c36b90d2a2a64966a4cf6e8" ns2:_="" ns3:_="">
    <xsd:import namespace="10710159-18b3-47bb-a989-bc0a2417e36e"/>
    <xsd:import namespace="fed5ed9e-6331-45f9-a0ab-9f1832162b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10159-18b3-47bb-a989-bc0a2417e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dc7032ea-a815-4dfc-a91d-eac002c92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5ed9e-6331-45f9-a0ab-9f1832162b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38428f-e1da-4001-b0ed-0a8da52ed271}" ma:internalName="TaxCatchAll" ma:showField="CatchAllData" ma:web="fed5ed9e-6331-45f9-a0ab-9f1832162b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209BD-CF91-4750-BA98-51AE68E219E9}">
  <ds:schemaRefs>
    <ds:schemaRef ds:uri="http://schemas.microsoft.com/office/2006/metadata/properties"/>
    <ds:schemaRef ds:uri="http://schemas.microsoft.com/office/infopath/2007/PartnerControls"/>
    <ds:schemaRef ds:uri="fed5ed9e-6331-45f9-a0ab-9f1832162bb1"/>
    <ds:schemaRef ds:uri="10710159-18b3-47bb-a989-bc0a2417e36e"/>
  </ds:schemaRefs>
</ds:datastoreItem>
</file>

<file path=customXml/itemProps2.xml><?xml version="1.0" encoding="utf-8"?>
<ds:datastoreItem xmlns:ds="http://schemas.openxmlformats.org/officeDocument/2006/customXml" ds:itemID="{E92E1CFE-7A8A-4A20-8B46-93C3E2D8EE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6D57E-5B51-4EF7-B6AF-B1C52C1F1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10159-18b3-47bb-a989-bc0a2417e36e"/>
    <ds:schemaRef ds:uri="fed5ed9e-6331-45f9-a0ab-9f1832162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seznam žáka</vt:lpstr>
      <vt:lpstr>seznamy</vt:lpstr>
      <vt:lpstr>'seznam žáka'!Oblast_tisku</vt:lpstr>
      <vt:lpstr>seznamy!Oblast_tisku</vt:lpstr>
    </vt:vector>
  </TitlesOfParts>
  <Company>stavarna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Kostka</dc:creator>
  <cp:lastModifiedBy>Vladimír Kostka</cp:lastModifiedBy>
  <cp:lastPrinted>2026-01-16T11:10:09Z</cp:lastPrinted>
  <dcterms:created xsi:type="dcterms:W3CDTF">1997-01-24T11:07:25Z</dcterms:created>
  <dcterms:modified xsi:type="dcterms:W3CDTF">2026-01-16T11:12:03Z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0x010100D91A4D44D5C2324B902496E4E21E56BC</vt:lpwstr>
  </property>
  <property fmtid="{D5CDD505-2E9C-101B-9397-08002B2CF9AE}" pid="3" name="MediaServiceImageTags">
    <vt:lpwstr/>
  </property>
</Properties>
</file>